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ct01srv03\groups\AUTO\Election Blackout\Elections\2026-10 Victoria\"/>
    </mc:Choice>
  </mc:AlternateContent>
  <xr:revisionPtr revIDLastSave="0" documentId="8_{5F24BBFC-A91B-4088-82BC-07F7CEAFB90A}" xr6:coauthVersionLast="47" xr6:coauthVersionMax="47" xr10:uidLastSave="{00000000-0000-0000-0000-000000000000}"/>
  <bookViews>
    <workbookView xWindow="-28920" yWindow="-120" windowWidth="29040" windowHeight="17640" xr2:uid="{39C8415B-F069-4197-AC3E-C4244B3F7738}"/>
  </bookViews>
  <sheets>
    <sheet name="Licensing_Areas_Victoria" sheetId="1" r:id="rId1"/>
  </sheets>
  <calcPr calcId="0"/>
</workbook>
</file>

<file path=xl/calcChain.xml><?xml version="1.0" encoding="utf-8"?>
<calcChain xmlns="http://schemas.openxmlformats.org/spreadsheetml/2006/main">
  <c r="B2" i="1" l="1"/>
  <c r="C2" i="1"/>
  <c r="B3" i="1"/>
  <c r="C3" i="1"/>
  <c r="B4" i="1"/>
  <c r="C4" i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B69" i="1"/>
  <c r="C69" i="1"/>
  <c r="B70" i="1"/>
  <c r="C70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78" i="1"/>
  <c r="C78" i="1"/>
  <c r="B79" i="1"/>
  <c r="C79" i="1"/>
  <c r="B80" i="1"/>
  <c r="C80" i="1"/>
  <c r="B81" i="1"/>
  <c r="C81" i="1"/>
  <c r="B82" i="1"/>
  <c r="C82" i="1"/>
  <c r="B83" i="1"/>
  <c r="C83" i="1"/>
  <c r="B84" i="1"/>
  <c r="C84" i="1"/>
</calcChain>
</file>

<file path=xl/sharedStrings.xml><?xml version="1.0" encoding="utf-8"?>
<sst xmlns="http://schemas.openxmlformats.org/spreadsheetml/2006/main" count="86" uniqueCount="86">
  <si>
    <t>Licence Area</t>
  </si>
  <si>
    <t>MAP URL (PDF)</t>
  </si>
  <si>
    <t>Placemark URL (KMZ)</t>
  </si>
  <si>
    <t>REGIONAL VICTORIA TV1</t>
  </si>
  <si>
    <t>WESTERN VICTORIA TV1</t>
  </si>
  <si>
    <t>EASTERN VICTORIA TV1</t>
  </si>
  <si>
    <t>MELBOURNE TV1</t>
  </si>
  <si>
    <t>MILDURA/SUNRAYSIA TV1</t>
  </si>
  <si>
    <t>BALLARAT RA2</t>
  </si>
  <si>
    <t>SHEPPARTON RA2</t>
  </si>
  <si>
    <t>LEONGATHA RA1</t>
  </si>
  <si>
    <t>MELBOURNE WEST RA1</t>
  </si>
  <si>
    <t>MORNINGTON RA1</t>
  </si>
  <si>
    <t>ALBURY RA1</t>
  </si>
  <si>
    <t>BEGA RA1</t>
  </si>
  <si>
    <t>DENILIQUIN RA1</t>
  </si>
  <si>
    <t>ALBURY RA2</t>
  </si>
  <si>
    <t>BENDIGO RA2</t>
  </si>
  <si>
    <t>LATROBE VALLEY RA1</t>
  </si>
  <si>
    <t>MURRAYVILLE RA1</t>
  </si>
  <si>
    <t>PORTLAND RA1</t>
  </si>
  <si>
    <t>MELBOURNE EAST RA1</t>
  </si>
  <si>
    <t>MELBOURNE NORTH EAST RA1</t>
  </si>
  <si>
    <t>BALLARAT RA1</t>
  </si>
  <si>
    <t>GEELONG RA1</t>
  </si>
  <si>
    <t>BENDIGO RA1</t>
  </si>
  <si>
    <t>MARYBOROUGH (VIC) RA1</t>
  </si>
  <si>
    <t>WARRAGUL RA1</t>
  </si>
  <si>
    <t>HAMILTON RA1</t>
  </si>
  <si>
    <t>MILDURA RA2</t>
  </si>
  <si>
    <t>MILDURA RA1</t>
  </si>
  <si>
    <t>WANGARATTA RA1</t>
  </si>
  <si>
    <t>SWAN HILL RA1</t>
  </si>
  <si>
    <t>SALE RA1</t>
  </si>
  <si>
    <t>HORSHAM RA1</t>
  </si>
  <si>
    <t>WARRNAMBOOL RA1</t>
  </si>
  <si>
    <t>GEELONG RA2</t>
  </si>
  <si>
    <t>WARRNAMBOOL RA2</t>
  </si>
  <si>
    <t>PLENTY VALLEY RA1</t>
  </si>
  <si>
    <t>MELBOURNE SOUTH EAST RA1</t>
  </si>
  <si>
    <t>MT GAMBIER RA1</t>
  </si>
  <si>
    <t>CENTRAL ZONE RA2</t>
  </si>
  <si>
    <t>REMOTE COMMERCIAL RADIO SERVICE CENTRAL ZONE RA1</t>
  </si>
  <si>
    <t>MELBOURNE RA1</t>
  </si>
  <si>
    <t>MOUNT GAMBIER/SOUTH EAST TV1</t>
  </si>
  <si>
    <t>SHEPPARTON RA1</t>
  </si>
  <si>
    <t>OMEO RA1</t>
  </si>
  <si>
    <t>MT BEAUTY RA1</t>
  </si>
  <si>
    <t>MANSFIELD RA1</t>
  </si>
  <si>
    <t>WANGARATTA RA2</t>
  </si>
  <si>
    <t>ECHUCA RA1</t>
  </si>
  <si>
    <t>BENDIGO RA3</t>
  </si>
  <si>
    <t>KYNETON RA1</t>
  </si>
  <si>
    <t>SWAN HILL RA2</t>
  </si>
  <si>
    <t>BARHAM RA1</t>
  </si>
  <si>
    <t>MILDURA RA3</t>
  </si>
  <si>
    <t>YARRA VALLEY RA1</t>
  </si>
  <si>
    <t>MALLACOOTA RA1</t>
  </si>
  <si>
    <t>MOUNTAIN DISTRICTS RA1</t>
  </si>
  <si>
    <t>MELBOURNE SOUTH RA1</t>
  </si>
  <si>
    <t>CAMBERWELL RA1</t>
  </si>
  <si>
    <t>WERRIBEE RA1</t>
  </si>
  <si>
    <t>AUSTRALIA WIDE S40</t>
  </si>
  <si>
    <t>COLAC RA1</t>
  </si>
  <si>
    <t>MELBOURNE NORTH WEST RA1</t>
  </si>
  <si>
    <t>SUNBURY RA1</t>
  </si>
  <si>
    <t>BACCHUS MARSH RA1</t>
  </si>
  <si>
    <t>MELBOURNE CITY RA1</t>
  </si>
  <si>
    <t>WAVERLEY VIC RA1</t>
  </si>
  <si>
    <t>ALEXANDRA/EILDON RA1</t>
  </si>
  <si>
    <t>MELTON RA1</t>
  </si>
  <si>
    <t>REMOTE CENTRAL &amp; EASTERN AUSTRALIA TV1</t>
  </si>
  <si>
    <t>REMOTE CENTRAL &amp; EASTERN AUSTRALIA TV2</t>
  </si>
  <si>
    <t>EAST GIPPSLAND RA1</t>
  </si>
  <si>
    <t>WARRAGUL RA2</t>
  </si>
  <si>
    <t>LATROBE VALLEY RA2</t>
  </si>
  <si>
    <t>HORSHAM RA2</t>
  </si>
  <si>
    <t>VICTORIAN COMMUNITY RA1</t>
  </si>
  <si>
    <t>BENDIGO RA4</t>
  </si>
  <si>
    <t>WODONGA RA1</t>
  </si>
  <si>
    <t>UPPER MURRAY RA1</t>
  </si>
  <si>
    <t>MARYBOROUGH RA2</t>
  </si>
  <si>
    <t>CASTLEMAINE RA1</t>
  </si>
  <si>
    <t>BENDIGO RA5</t>
  </si>
  <si>
    <t>SEYMOUR RA1</t>
  </si>
  <si>
    <t>MELBOURNE S40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</si>
</sst>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u/>
      <sz val="11"/>
      <color rgb="FF0070C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B181-CB09-419A-86DD-FCBCB032E630}">
  <dimension ref="A1:C84"/>
  <sheetViews>
    <sheetView tabSelected="1" workbookViewId="0"/>
  </sheetViews>
  <sheetFormatPr defaultRowHeight="15" x14ac:dyDescent="0.25"/>
  <cols>
    <col min="1" max="1" width="53.28515625" bestFit="1" customWidth="1"/>
    <col min="2" max="2" width="14.5703125" bestFit="1" customWidth="1"/>
    <col min="3" max="3" width="20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s="2" t="str">
        <f>HYPERLINK("https://channelfinder.acma.gov.au/licplan/defmaps/documents/maps/la_170.pdf","Map")</f>
        <v>Map</v>
      </c>
      <c r="C2" s="2" t="str">
        <f>HYPERLINK("https://channelfinder.acma.gov.au/licplan/defmaps/documents/pmrk/la_170.kmz","Placemark")</f>
        <v>Placemark</v>
      </c>
    </row>
    <row r="3" spans="1:3" x14ac:dyDescent="0.25">
      <c r="A3" t="s">
        <v>4</v>
      </c>
      <c r="B3" s="2" t="str">
        <f>HYPERLINK("https://channelfinder.acma.gov.au/licplan/defmaps/documents/maps/la_182.pdf","Map")</f>
        <v>Map</v>
      </c>
      <c r="C3" s="2" t="str">
        <f>HYPERLINK("https://channelfinder.acma.gov.au/licplan/defmaps/documents/pmrk/la_182.kmz","Placemark")</f>
        <v>Placemark</v>
      </c>
    </row>
    <row r="4" spans="1:3" x14ac:dyDescent="0.25">
      <c r="A4" t="s">
        <v>5</v>
      </c>
      <c r="B4" s="2" t="str">
        <f>HYPERLINK("https://channelfinder.acma.gov.au/licplan/defmaps/documents/maps/la_211.pdf","Map")</f>
        <v>Map</v>
      </c>
      <c r="C4" s="2" t="str">
        <f>HYPERLINK("https://channelfinder.acma.gov.au/licplan/defmaps/documents/pmrk/la_211.kmz","Placemark")</f>
        <v>Placemark</v>
      </c>
    </row>
    <row r="5" spans="1:3" x14ac:dyDescent="0.25">
      <c r="A5" t="s">
        <v>6</v>
      </c>
      <c r="B5" s="2" t="str">
        <f>HYPERLINK("https://channelfinder.acma.gov.au/licplan/defmaps/documents/maps/la_250.pdf","Map")</f>
        <v>Map</v>
      </c>
      <c r="C5" s="2" t="str">
        <f>HYPERLINK("https://channelfinder.acma.gov.au/licplan/defmaps/documents/pmrk/la_250.kmz","Placemark")</f>
        <v>Placemark</v>
      </c>
    </row>
    <row r="6" spans="1:3" x14ac:dyDescent="0.25">
      <c r="A6" t="s">
        <v>7</v>
      </c>
      <c r="B6" s="2" t="str">
        <f>HYPERLINK("https://channelfinder.acma.gov.au/licplan/defmaps/documents/maps/la_302.pdf","Map")</f>
        <v>Map</v>
      </c>
      <c r="C6" s="2" t="str">
        <f>HYPERLINK("https://channelfinder.acma.gov.au/licplan/defmaps/documents/pmrk/la_302.kmz","Placemark")</f>
        <v>Placemark</v>
      </c>
    </row>
    <row r="7" spans="1:3" x14ac:dyDescent="0.25">
      <c r="A7" t="s">
        <v>8</v>
      </c>
      <c r="B7" s="2" t="str">
        <f>HYPERLINK("https://channelfinder.acma.gov.au/licplan/defmaps/documents/maps/la_345.pdf","Map")</f>
        <v>Map</v>
      </c>
      <c r="C7" s="2" t="str">
        <f>HYPERLINK("https://channelfinder.acma.gov.au/licplan/defmaps/documents/pmrk/la_345.kmz","Placemark")</f>
        <v>Placemark</v>
      </c>
    </row>
    <row r="8" spans="1:3" x14ac:dyDescent="0.25">
      <c r="A8" t="s">
        <v>9</v>
      </c>
      <c r="B8" s="2" t="str">
        <f>HYPERLINK("https://channelfinder.acma.gov.au/licplan/defmaps/documents/maps/la_346.pdf","Map")</f>
        <v>Map</v>
      </c>
      <c r="C8" s="2" t="str">
        <f>HYPERLINK("https://channelfinder.acma.gov.au/licplan/defmaps/documents/pmrk/la_346.kmz","Placemark")</f>
        <v>Placemark</v>
      </c>
    </row>
    <row r="9" spans="1:3" x14ac:dyDescent="0.25">
      <c r="A9" t="s">
        <v>10</v>
      </c>
      <c r="B9" s="2" t="str">
        <f>HYPERLINK("https://channelfinder.acma.gov.au/licplan/defmaps/documents/maps/la_351.pdf","Map")</f>
        <v>Map</v>
      </c>
      <c r="C9" s="2" t="str">
        <f>HYPERLINK("https://channelfinder.acma.gov.au/licplan/defmaps/documents/pmrk/la_351.kmz","Placemark")</f>
        <v>Placemark</v>
      </c>
    </row>
    <row r="10" spans="1:3" x14ac:dyDescent="0.25">
      <c r="A10" t="s">
        <v>11</v>
      </c>
      <c r="B10" s="2" t="str">
        <f>HYPERLINK("https://channelfinder.acma.gov.au/licplan/defmaps/documents/maps/la_352.pdf","Map")</f>
        <v>Map</v>
      </c>
      <c r="C10" s="2" t="str">
        <f>HYPERLINK("https://channelfinder.acma.gov.au/licplan/defmaps/documents/pmrk/la_352.kmz","Placemark")</f>
        <v>Placemark</v>
      </c>
    </row>
    <row r="11" spans="1:3" x14ac:dyDescent="0.25">
      <c r="A11" t="s">
        <v>12</v>
      </c>
      <c r="B11" s="2" t="str">
        <f>HYPERLINK("https://channelfinder.acma.gov.au/licplan/defmaps/documents/maps/la_354.pdf","Map")</f>
        <v>Map</v>
      </c>
      <c r="C11" s="2" t="str">
        <f>HYPERLINK("https://channelfinder.acma.gov.au/licplan/defmaps/documents/pmrk/la_354.kmz","Placemark")</f>
        <v>Placemark</v>
      </c>
    </row>
    <row r="12" spans="1:3" x14ac:dyDescent="0.25">
      <c r="A12" t="s">
        <v>13</v>
      </c>
      <c r="B12" s="2" t="str">
        <f>HYPERLINK("https://channelfinder.acma.gov.au/licplan/defmaps/documents/maps/la_363.pdf","Map")</f>
        <v>Map</v>
      </c>
      <c r="C12" s="2" t="str">
        <f>HYPERLINK("https://channelfinder.acma.gov.au/licplan/defmaps/documents/pmrk/la_363.kmz","Placemark")</f>
        <v>Placemark</v>
      </c>
    </row>
    <row r="13" spans="1:3" x14ac:dyDescent="0.25">
      <c r="A13" t="s">
        <v>14</v>
      </c>
      <c r="B13" s="2" t="str">
        <f>HYPERLINK("https://channelfinder.acma.gov.au/licplan/defmaps/documents/maps/la_367.pdf","Map")</f>
        <v>Map</v>
      </c>
      <c r="C13" s="2" t="str">
        <f>HYPERLINK("https://channelfinder.acma.gov.au/licplan/defmaps/documents/pmrk/la_367.kmz","Placemark")</f>
        <v>Placemark</v>
      </c>
    </row>
    <row r="14" spans="1:3" x14ac:dyDescent="0.25">
      <c r="A14" t="s">
        <v>15</v>
      </c>
      <c r="B14" s="2" t="str">
        <f>HYPERLINK("https://channelfinder.acma.gov.au/licplan/defmaps/documents/maps/la_382.pdf","Map")</f>
        <v>Map</v>
      </c>
      <c r="C14" s="2" t="str">
        <f>HYPERLINK("https://channelfinder.acma.gov.au/licplan/defmaps/documents/pmrk/la_382.kmz","Placemark")</f>
        <v>Placemark</v>
      </c>
    </row>
    <row r="15" spans="1:3" x14ac:dyDescent="0.25">
      <c r="A15" t="s">
        <v>16</v>
      </c>
      <c r="B15" s="2" t="str">
        <f>HYPERLINK("https://channelfinder.acma.gov.au/licplan/defmaps/documents/maps/la_401.pdf","Map")</f>
        <v>Map</v>
      </c>
      <c r="C15" s="2" t="str">
        <f>HYPERLINK("https://channelfinder.acma.gov.au/licplan/defmaps/documents/pmrk/la_401.kmz","Placemark")</f>
        <v>Placemark</v>
      </c>
    </row>
    <row r="16" spans="1:3" x14ac:dyDescent="0.25">
      <c r="A16" t="s">
        <v>17</v>
      </c>
      <c r="B16" s="2" t="str">
        <f>HYPERLINK("https://channelfinder.acma.gov.au/licplan/defmaps/documents/maps/la_407.pdf","Map")</f>
        <v>Map</v>
      </c>
      <c r="C16" s="2" t="str">
        <f>HYPERLINK("https://channelfinder.acma.gov.au/licplan/defmaps/documents/pmrk/la_407.kmz","Placemark")</f>
        <v>Placemark</v>
      </c>
    </row>
    <row r="17" spans="1:3" x14ac:dyDescent="0.25">
      <c r="A17" t="s">
        <v>18</v>
      </c>
      <c r="B17" s="2" t="str">
        <f>HYPERLINK("https://channelfinder.acma.gov.au/licplan/defmaps/documents/maps/la_408.pdf","Map")</f>
        <v>Map</v>
      </c>
      <c r="C17" s="2" t="str">
        <f>HYPERLINK("https://channelfinder.acma.gov.au/licplan/defmaps/documents/pmrk/la_408.kmz","Placemark")</f>
        <v>Placemark</v>
      </c>
    </row>
    <row r="18" spans="1:3" x14ac:dyDescent="0.25">
      <c r="A18" t="s">
        <v>19</v>
      </c>
      <c r="B18" s="2" t="str">
        <f>HYPERLINK("https://channelfinder.acma.gov.au/licplan/defmaps/documents/maps/la_409.pdf","Map")</f>
        <v>Map</v>
      </c>
      <c r="C18" s="2" t="str">
        <f>HYPERLINK("https://channelfinder.acma.gov.au/licplan/defmaps/documents/pmrk/la_409.kmz","Placemark")</f>
        <v>Placemark</v>
      </c>
    </row>
    <row r="19" spans="1:3" x14ac:dyDescent="0.25">
      <c r="A19" t="s">
        <v>20</v>
      </c>
      <c r="B19" s="2" t="str">
        <f>HYPERLINK("https://channelfinder.acma.gov.au/licplan/defmaps/documents/maps/la_410.pdf","Map")</f>
        <v>Map</v>
      </c>
      <c r="C19" s="2" t="str">
        <f>HYPERLINK("https://channelfinder.acma.gov.au/licplan/defmaps/documents/pmrk/la_410.kmz","Placemark")</f>
        <v>Placemark</v>
      </c>
    </row>
    <row r="20" spans="1:3" x14ac:dyDescent="0.25">
      <c r="A20" t="s">
        <v>21</v>
      </c>
      <c r="B20" s="2" t="str">
        <f>HYPERLINK("https://channelfinder.acma.gov.au/licplan/defmaps/documents/maps/la_424.pdf","Map")</f>
        <v>Map</v>
      </c>
      <c r="C20" s="2" t="str">
        <f>HYPERLINK("https://channelfinder.acma.gov.au/licplan/defmaps/documents/pmrk/la_424.kmz","Placemark")</f>
        <v>Placemark</v>
      </c>
    </row>
    <row r="21" spans="1:3" x14ac:dyDescent="0.25">
      <c r="A21" t="s">
        <v>22</v>
      </c>
      <c r="B21" s="2" t="str">
        <f>HYPERLINK("https://channelfinder.acma.gov.au/licplan/defmaps/documents/maps/la_425.pdf","Map")</f>
        <v>Map</v>
      </c>
      <c r="C21" s="2" t="str">
        <f>HYPERLINK("https://channelfinder.acma.gov.au/licplan/defmaps/documents/pmrk/la_425.kmz","Placemark")</f>
        <v>Placemark</v>
      </c>
    </row>
    <row r="22" spans="1:3" x14ac:dyDescent="0.25">
      <c r="A22" t="s">
        <v>23</v>
      </c>
      <c r="B22" s="2" t="str">
        <f>HYPERLINK("https://channelfinder.acma.gov.au/licplan/defmaps/documents/maps/la_427.pdf","Map")</f>
        <v>Map</v>
      </c>
      <c r="C22" s="2" t="str">
        <f>HYPERLINK("https://channelfinder.acma.gov.au/licplan/defmaps/documents/pmrk/la_427.kmz","Placemark")</f>
        <v>Placemark</v>
      </c>
    </row>
    <row r="23" spans="1:3" x14ac:dyDescent="0.25">
      <c r="A23" t="s">
        <v>24</v>
      </c>
      <c r="B23" s="2" t="str">
        <f>HYPERLINK("https://channelfinder.acma.gov.au/licplan/defmaps/documents/maps/la_428.pdf","Map")</f>
        <v>Map</v>
      </c>
      <c r="C23" s="2" t="str">
        <f>HYPERLINK("https://channelfinder.acma.gov.au/licplan/defmaps/documents/pmrk/la_428.kmz","Placemark")</f>
        <v>Placemark</v>
      </c>
    </row>
    <row r="24" spans="1:3" x14ac:dyDescent="0.25">
      <c r="A24" t="s">
        <v>25</v>
      </c>
      <c r="B24" s="2" t="str">
        <f>HYPERLINK("https://channelfinder.acma.gov.au/licplan/defmaps/documents/maps/la_429.pdf","Map")</f>
        <v>Map</v>
      </c>
      <c r="C24" s="2" t="str">
        <f>HYPERLINK("https://channelfinder.acma.gov.au/licplan/defmaps/documents/pmrk/la_429.kmz","Placemark")</f>
        <v>Placemark</v>
      </c>
    </row>
    <row r="25" spans="1:3" x14ac:dyDescent="0.25">
      <c r="A25" t="s">
        <v>26</v>
      </c>
      <c r="B25" s="2" t="str">
        <f>HYPERLINK("https://channelfinder.acma.gov.au/licplan/defmaps/documents/maps/la_432.pdf","Map")</f>
        <v>Map</v>
      </c>
      <c r="C25" s="2" t="str">
        <f>HYPERLINK("https://channelfinder.acma.gov.au/licplan/defmaps/documents/pmrk/la_432.kmz","Placemark")</f>
        <v>Placemark</v>
      </c>
    </row>
    <row r="26" spans="1:3" x14ac:dyDescent="0.25">
      <c r="A26" t="s">
        <v>27</v>
      </c>
      <c r="B26" s="2" t="str">
        <f>HYPERLINK("https://channelfinder.acma.gov.au/licplan/defmaps/documents/maps/la_433.pdf","Map")</f>
        <v>Map</v>
      </c>
      <c r="C26" s="2" t="str">
        <f>HYPERLINK("https://channelfinder.acma.gov.au/licplan/defmaps/documents/pmrk/la_433.kmz","Placemark")</f>
        <v>Placemark</v>
      </c>
    </row>
    <row r="27" spans="1:3" x14ac:dyDescent="0.25">
      <c r="A27" t="s">
        <v>28</v>
      </c>
      <c r="B27" s="2" t="str">
        <f>HYPERLINK("https://channelfinder.acma.gov.au/licplan/defmaps/documents/maps/la_434.pdf","Map")</f>
        <v>Map</v>
      </c>
      <c r="C27" s="2" t="str">
        <f>HYPERLINK("https://channelfinder.acma.gov.au/licplan/defmaps/documents/pmrk/la_434.kmz","Placemark")</f>
        <v>Placemark</v>
      </c>
    </row>
    <row r="28" spans="1:3" x14ac:dyDescent="0.25">
      <c r="A28" t="s">
        <v>29</v>
      </c>
      <c r="B28" s="2" t="str">
        <f>HYPERLINK("https://channelfinder.acma.gov.au/licplan/defmaps/documents/maps/la_435.pdf","Map")</f>
        <v>Map</v>
      </c>
      <c r="C28" s="2" t="str">
        <f>HYPERLINK("https://channelfinder.acma.gov.au/licplan/defmaps/documents/pmrk/la_435.kmz","Placemark")</f>
        <v>Placemark</v>
      </c>
    </row>
    <row r="29" spans="1:3" x14ac:dyDescent="0.25">
      <c r="A29" t="s">
        <v>30</v>
      </c>
      <c r="B29" s="2" t="str">
        <f>HYPERLINK("https://channelfinder.acma.gov.au/licplan/defmaps/documents/maps/la_436.pdf","Map")</f>
        <v>Map</v>
      </c>
      <c r="C29" s="2" t="str">
        <f>HYPERLINK("https://channelfinder.acma.gov.au/licplan/defmaps/documents/pmrk/la_436.kmz","Placemark")</f>
        <v>Placemark</v>
      </c>
    </row>
    <row r="30" spans="1:3" x14ac:dyDescent="0.25">
      <c r="A30" t="s">
        <v>31</v>
      </c>
      <c r="B30" s="2" t="str">
        <f>HYPERLINK("https://channelfinder.acma.gov.au/licplan/defmaps/documents/maps/la_437.pdf","Map")</f>
        <v>Map</v>
      </c>
      <c r="C30" s="2" t="str">
        <f>HYPERLINK("https://channelfinder.acma.gov.au/licplan/defmaps/documents/pmrk/la_437.kmz","Placemark")</f>
        <v>Placemark</v>
      </c>
    </row>
    <row r="31" spans="1:3" x14ac:dyDescent="0.25">
      <c r="A31" t="s">
        <v>32</v>
      </c>
      <c r="B31" s="2" t="str">
        <f>HYPERLINK("https://channelfinder.acma.gov.au/licplan/defmaps/documents/maps/la_438.pdf","Map")</f>
        <v>Map</v>
      </c>
      <c r="C31" s="2" t="str">
        <f>HYPERLINK("https://channelfinder.acma.gov.au/licplan/defmaps/documents/pmrk/la_438.kmz","Placemark")</f>
        <v>Placemark</v>
      </c>
    </row>
    <row r="32" spans="1:3" x14ac:dyDescent="0.25">
      <c r="A32" t="s">
        <v>33</v>
      </c>
      <c r="B32" s="2" t="str">
        <f>HYPERLINK("https://channelfinder.acma.gov.au/licplan/defmaps/documents/maps/la_439.pdf","Map")</f>
        <v>Map</v>
      </c>
      <c r="C32" s="2" t="str">
        <f>HYPERLINK("https://channelfinder.acma.gov.au/licplan/defmaps/documents/pmrk/la_439.kmz","Placemark")</f>
        <v>Placemark</v>
      </c>
    </row>
    <row r="33" spans="1:3" x14ac:dyDescent="0.25">
      <c r="A33" t="s">
        <v>34</v>
      </c>
      <c r="B33" s="2" t="str">
        <f>HYPERLINK("https://channelfinder.acma.gov.au/licplan/defmaps/documents/maps/la_440.pdf","Map")</f>
        <v>Map</v>
      </c>
      <c r="C33" s="2" t="str">
        <f>HYPERLINK("https://channelfinder.acma.gov.au/licplan/defmaps/documents/pmrk/la_440.kmz","Placemark")</f>
        <v>Placemark</v>
      </c>
    </row>
    <row r="34" spans="1:3" x14ac:dyDescent="0.25">
      <c r="A34" t="s">
        <v>35</v>
      </c>
      <c r="B34" s="2" t="str">
        <f>HYPERLINK("https://channelfinder.acma.gov.au/licplan/defmaps/documents/maps/la_441.pdf","Map")</f>
        <v>Map</v>
      </c>
      <c r="C34" s="2" t="str">
        <f>HYPERLINK("https://channelfinder.acma.gov.au/licplan/defmaps/documents/pmrk/la_441.kmz","Placemark")</f>
        <v>Placemark</v>
      </c>
    </row>
    <row r="35" spans="1:3" x14ac:dyDescent="0.25">
      <c r="A35" t="s">
        <v>36</v>
      </c>
      <c r="B35" s="2" t="str">
        <f>HYPERLINK("https://channelfinder.acma.gov.au/licplan/defmaps/documents/maps/la_463.pdf","Map")</f>
        <v>Map</v>
      </c>
      <c r="C35" s="2" t="str">
        <f>HYPERLINK("https://channelfinder.acma.gov.au/licplan/defmaps/documents/pmrk/la_463.kmz","Placemark")</f>
        <v>Placemark</v>
      </c>
    </row>
    <row r="36" spans="1:3" x14ac:dyDescent="0.25">
      <c r="A36" t="s">
        <v>37</v>
      </c>
      <c r="B36" s="2" t="str">
        <f>HYPERLINK("https://channelfinder.acma.gov.au/licplan/defmaps/documents/maps/la_465.pdf","Map")</f>
        <v>Map</v>
      </c>
      <c r="C36" s="2" t="str">
        <f>HYPERLINK("https://channelfinder.acma.gov.au/licplan/defmaps/documents/pmrk/la_465.kmz","Placemark")</f>
        <v>Placemark</v>
      </c>
    </row>
    <row r="37" spans="1:3" x14ac:dyDescent="0.25">
      <c r="A37" t="s">
        <v>38</v>
      </c>
      <c r="B37" s="2" t="str">
        <f>HYPERLINK("https://channelfinder.acma.gov.au/licplan/defmaps/documents/maps/la_466.pdf","Map")</f>
        <v>Map</v>
      </c>
      <c r="C37" s="2" t="str">
        <f>HYPERLINK("https://channelfinder.acma.gov.au/licplan/defmaps/documents/pmrk/la_466.kmz","Placemark")</f>
        <v>Placemark</v>
      </c>
    </row>
    <row r="38" spans="1:3" x14ac:dyDescent="0.25">
      <c r="A38" t="s">
        <v>39</v>
      </c>
      <c r="B38" s="2" t="str">
        <f>HYPERLINK("https://channelfinder.acma.gov.au/licplan/defmaps/documents/maps/la_467.pdf","Map")</f>
        <v>Map</v>
      </c>
      <c r="C38" s="2" t="str">
        <f>HYPERLINK("https://channelfinder.acma.gov.au/licplan/defmaps/documents/pmrk/la_467.kmz","Placemark")</f>
        <v>Placemark</v>
      </c>
    </row>
    <row r="39" spans="1:3" x14ac:dyDescent="0.25">
      <c r="A39" t="s">
        <v>40</v>
      </c>
      <c r="B39" s="2" t="str">
        <f>HYPERLINK("https://channelfinder.acma.gov.au/licplan/defmaps/documents/maps/la_474.pdf","Map")</f>
        <v>Map</v>
      </c>
      <c r="C39" s="2" t="str">
        <f>HYPERLINK("https://channelfinder.acma.gov.au/licplan/defmaps/documents/pmrk/la_474.kmz","Placemark")</f>
        <v>Placemark</v>
      </c>
    </row>
    <row r="40" spans="1:3" x14ac:dyDescent="0.25">
      <c r="A40" t="s">
        <v>41</v>
      </c>
      <c r="B40" s="2" t="str">
        <f>HYPERLINK("https://channelfinder.acma.gov.au/licplan/defmaps/documents/maps/la_495.pdf","Map")</f>
        <v>Map</v>
      </c>
      <c r="C40" s="2" t="str">
        <f>HYPERLINK("https://channelfinder.acma.gov.au/licplan/defmaps/documents/pmrk/la_495.kmz","Placemark")</f>
        <v>Placemark</v>
      </c>
    </row>
    <row r="41" spans="1:3" x14ac:dyDescent="0.25">
      <c r="A41" t="s">
        <v>42</v>
      </c>
      <c r="B41" s="2" t="str">
        <f>HYPERLINK("https://channelfinder.acma.gov.au/licplan/defmaps/documents/maps/la_496.pdf","Map")</f>
        <v>Map</v>
      </c>
      <c r="C41" s="2" t="str">
        <f>HYPERLINK("https://channelfinder.acma.gov.au/licplan/defmaps/documents/pmrk/la_496.kmz","Placemark")</f>
        <v>Placemark</v>
      </c>
    </row>
    <row r="42" spans="1:3" x14ac:dyDescent="0.25">
      <c r="A42" t="s">
        <v>43</v>
      </c>
      <c r="B42" s="2" t="str">
        <f>HYPERLINK("https://channelfinder.acma.gov.au/licplan/defmaps/documents/maps/la_531.pdf","Map")</f>
        <v>Map</v>
      </c>
      <c r="C42" s="2" t="str">
        <f>HYPERLINK("https://channelfinder.acma.gov.au/licplan/defmaps/documents/pmrk/la_531.kmz","Placemark")</f>
        <v>Placemark</v>
      </c>
    </row>
    <row r="43" spans="1:3" x14ac:dyDescent="0.25">
      <c r="A43" t="s">
        <v>44</v>
      </c>
      <c r="B43" s="2" t="str">
        <f>HYPERLINK("https://channelfinder.acma.gov.au/licplan/defmaps/documents/maps/la_540.pdf","Map")</f>
        <v>Map</v>
      </c>
      <c r="C43" s="2" t="str">
        <f>HYPERLINK("https://channelfinder.acma.gov.au/licplan/defmaps/documents/pmrk/la_540.kmz","Placemark")</f>
        <v>Placemark</v>
      </c>
    </row>
    <row r="44" spans="1:3" x14ac:dyDescent="0.25">
      <c r="A44" t="s">
        <v>45</v>
      </c>
      <c r="B44" s="2" t="str">
        <f>HYPERLINK("https://channelfinder.acma.gov.au/licplan/defmaps/documents/maps/la_541.pdf","Map")</f>
        <v>Map</v>
      </c>
      <c r="C44" s="2" t="str">
        <f>HYPERLINK("https://channelfinder.acma.gov.au/licplan/defmaps/documents/pmrk/la_541.kmz","Placemark")</f>
        <v>Placemark</v>
      </c>
    </row>
    <row r="45" spans="1:3" x14ac:dyDescent="0.25">
      <c r="A45" t="s">
        <v>46</v>
      </c>
      <c r="B45" s="2" t="str">
        <f>HYPERLINK("https://channelfinder.acma.gov.au/licplan/defmaps/documents/maps/la_644.pdf","Map")</f>
        <v>Map</v>
      </c>
      <c r="C45" s="2" t="str">
        <f>HYPERLINK("https://channelfinder.acma.gov.au/licplan/defmaps/documents/pmrk/la_644.kmz","Placemark")</f>
        <v>Placemark</v>
      </c>
    </row>
    <row r="46" spans="1:3" x14ac:dyDescent="0.25">
      <c r="A46" t="s">
        <v>47</v>
      </c>
      <c r="B46" s="2" t="str">
        <f>HYPERLINK("https://channelfinder.acma.gov.au/licplan/defmaps/documents/maps/la_647.pdf","Map")</f>
        <v>Map</v>
      </c>
      <c r="C46" s="2" t="str">
        <f>HYPERLINK("https://channelfinder.acma.gov.au/licplan/defmaps/documents/pmrk/la_647.kmz","Placemark")</f>
        <v>Placemark</v>
      </c>
    </row>
    <row r="47" spans="1:3" x14ac:dyDescent="0.25">
      <c r="A47" t="s">
        <v>48</v>
      </c>
      <c r="B47" s="2" t="str">
        <f>HYPERLINK("https://channelfinder.acma.gov.au/licplan/defmaps/documents/maps/la_654.pdf","Map")</f>
        <v>Map</v>
      </c>
      <c r="C47" s="2" t="str">
        <f>HYPERLINK("https://channelfinder.acma.gov.au/licplan/defmaps/documents/pmrk/la_654.kmz","Placemark")</f>
        <v>Placemark</v>
      </c>
    </row>
    <row r="48" spans="1:3" x14ac:dyDescent="0.25">
      <c r="A48" t="s">
        <v>49</v>
      </c>
      <c r="B48" s="2" t="str">
        <f>HYPERLINK("https://channelfinder.acma.gov.au/licplan/defmaps/documents/maps/la_658.pdf","Map")</f>
        <v>Map</v>
      </c>
      <c r="C48" s="2" t="str">
        <f>HYPERLINK("https://channelfinder.acma.gov.au/licplan/defmaps/documents/pmrk/la_658.kmz","Placemark")</f>
        <v>Placemark</v>
      </c>
    </row>
    <row r="49" spans="1:3" x14ac:dyDescent="0.25">
      <c r="A49" t="s">
        <v>50</v>
      </c>
      <c r="B49" s="2" t="str">
        <f>HYPERLINK("https://channelfinder.acma.gov.au/licplan/defmaps/documents/maps/la_668.pdf","Map")</f>
        <v>Map</v>
      </c>
      <c r="C49" s="2" t="str">
        <f>HYPERLINK("https://channelfinder.acma.gov.au/licplan/defmaps/documents/pmrk/la_668.kmz","Placemark")</f>
        <v>Placemark</v>
      </c>
    </row>
    <row r="50" spans="1:3" x14ac:dyDescent="0.25">
      <c r="A50" t="s">
        <v>51</v>
      </c>
      <c r="B50" s="2" t="str">
        <f>HYPERLINK("https://channelfinder.acma.gov.au/licplan/defmaps/documents/maps/la_669.pdf","Map")</f>
        <v>Map</v>
      </c>
      <c r="C50" s="2" t="str">
        <f>HYPERLINK("https://channelfinder.acma.gov.au/licplan/defmaps/documents/pmrk/la_669.kmz","Placemark")</f>
        <v>Placemark</v>
      </c>
    </row>
    <row r="51" spans="1:3" x14ac:dyDescent="0.25">
      <c r="A51" t="s">
        <v>52</v>
      </c>
      <c r="B51" s="2" t="str">
        <f>HYPERLINK("https://channelfinder.acma.gov.au/licplan/defmaps/documents/maps/la_670.pdf","Map")</f>
        <v>Map</v>
      </c>
      <c r="C51" s="2" t="str">
        <f>HYPERLINK("https://channelfinder.acma.gov.au/licplan/defmaps/documents/pmrk/la_670.kmz","Placemark")</f>
        <v>Placemark</v>
      </c>
    </row>
    <row r="52" spans="1:3" x14ac:dyDescent="0.25">
      <c r="A52" t="s">
        <v>53</v>
      </c>
      <c r="B52" s="2" t="str">
        <f>HYPERLINK("https://channelfinder.acma.gov.au/licplan/defmaps/documents/maps/la_671.pdf","Map")</f>
        <v>Map</v>
      </c>
      <c r="C52" s="2" t="str">
        <f>HYPERLINK("https://channelfinder.acma.gov.au/licplan/defmaps/documents/pmrk/la_671.kmz","Placemark")</f>
        <v>Placemark</v>
      </c>
    </row>
    <row r="53" spans="1:3" x14ac:dyDescent="0.25">
      <c r="A53" t="s">
        <v>54</v>
      </c>
      <c r="B53" s="2" t="str">
        <f>HYPERLINK("https://channelfinder.acma.gov.au/licplan/defmaps/documents/maps/la_672.pdf","Map")</f>
        <v>Map</v>
      </c>
      <c r="C53" s="2" t="str">
        <f>HYPERLINK("https://channelfinder.acma.gov.au/licplan/defmaps/documents/pmrk/la_672.kmz","Placemark")</f>
        <v>Placemark</v>
      </c>
    </row>
    <row r="54" spans="1:3" x14ac:dyDescent="0.25">
      <c r="A54" t="s">
        <v>55</v>
      </c>
      <c r="B54" s="2" t="str">
        <f>HYPERLINK("https://channelfinder.acma.gov.au/licplan/defmaps/documents/maps/la_673.pdf","Map")</f>
        <v>Map</v>
      </c>
      <c r="C54" s="2" t="str">
        <f>HYPERLINK("https://channelfinder.acma.gov.au/licplan/defmaps/documents/pmrk/la_673.kmz","Placemark")</f>
        <v>Placemark</v>
      </c>
    </row>
    <row r="55" spans="1:3" x14ac:dyDescent="0.25">
      <c r="A55" t="s">
        <v>56</v>
      </c>
      <c r="B55" s="2" t="str">
        <f>HYPERLINK("https://channelfinder.acma.gov.au/licplan/defmaps/documents/maps/la_674.pdf","Map")</f>
        <v>Map</v>
      </c>
      <c r="C55" s="2" t="str">
        <f>HYPERLINK("https://channelfinder.acma.gov.au/licplan/defmaps/documents/pmrk/la_674.kmz","Placemark")</f>
        <v>Placemark</v>
      </c>
    </row>
    <row r="56" spans="1:3" x14ac:dyDescent="0.25">
      <c r="A56" t="s">
        <v>57</v>
      </c>
      <c r="B56" s="2" t="str">
        <f>HYPERLINK("https://channelfinder.acma.gov.au/licplan/defmaps/documents/maps/la_729.pdf","Map")</f>
        <v>Map</v>
      </c>
      <c r="C56" s="2" t="str">
        <f>HYPERLINK("https://channelfinder.acma.gov.au/licplan/defmaps/documents/pmrk/la_729.kmz","Placemark")</f>
        <v>Placemark</v>
      </c>
    </row>
    <row r="57" spans="1:3" x14ac:dyDescent="0.25">
      <c r="A57" t="s">
        <v>58</v>
      </c>
      <c r="B57" s="2" t="str">
        <f>HYPERLINK("https://channelfinder.acma.gov.au/licplan/defmaps/documents/maps/la_742.pdf","Map")</f>
        <v>Map</v>
      </c>
      <c r="C57" s="2" t="str">
        <f>HYPERLINK("https://channelfinder.acma.gov.au/licplan/defmaps/documents/pmrk/la_742.kmz","Placemark")</f>
        <v>Placemark</v>
      </c>
    </row>
    <row r="58" spans="1:3" x14ac:dyDescent="0.25">
      <c r="A58" t="s">
        <v>59</v>
      </c>
      <c r="B58" s="2" t="str">
        <f>HYPERLINK("https://channelfinder.acma.gov.au/licplan/defmaps/documents/maps/la_743.pdf","Map")</f>
        <v>Map</v>
      </c>
      <c r="C58" s="2" t="str">
        <f>HYPERLINK("https://channelfinder.acma.gov.au/licplan/defmaps/documents/pmrk/la_743.kmz","Placemark")</f>
        <v>Placemark</v>
      </c>
    </row>
    <row r="59" spans="1:3" x14ac:dyDescent="0.25">
      <c r="A59" t="s">
        <v>60</v>
      </c>
      <c r="B59" s="2" t="str">
        <f>HYPERLINK("https://channelfinder.acma.gov.au/licplan/defmaps/documents/maps/la_746.pdf","Map")</f>
        <v>Map</v>
      </c>
      <c r="C59" s="2" t="str">
        <f>HYPERLINK("https://channelfinder.acma.gov.au/licplan/defmaps/documents/pmrk/la_746.kmz","Placemark")</f>
        <v>Placemark</v>
      </c>
    </row>
    <row r="60" spans="1:3" x14ac:dyDescent="0.25">
      <c r="A60" t="s">
        <v>61</v>
      </c>
      <c r="B60" s="2" t="str">
        <f>HYPERLINK("https://channelfinder.acma.gov.au/licplan/defmaps/documents/maps/la_747.pdf","Map")</f>
        <v>Map</v>
      </c>
      <c r="C60" s="2" t="str">
        <f>HYPERLINK("https://channelfinder.acma.gov.au/licplan/defmaps/documents/pmrk/la_747.kmz","Placemark")</f>
        <v>Placemark</v>
      </c>
    </row>
    <row r="61" spans="1:3" x14ac:dyDescent="0.25">
      <c r="A61" t="s">
        <v>62</v>
      </c>
      <c r="B61" s="2" t="str">
        <f>HYPERLINK("https://channelfinder.acma.gov.au/licplan/defmaps/documents/maps/la_802.pdf","Map")</f>
        <v>Map</v>
      </c>
      <c r="C61" s="2" t="str">
        <f>HYPERLINK("https://channelfinder.acma.gov.au/licplan/defmaps/documents/pmrk/la_802.kmz","Placemark")</f>
        <v>Placemark</v>
      </c>
    </row>
    <row r="62" spans="1:3" x14ac:dyDescent="0.25">
      <c r="A62" t="s">
        <v>63</v>
      </c>
      <c r="B62" s="2" t="str">
        <f>HYPERLINK("https://channelfinder.acma.gov.au/licplan/defmaps/documents/maps/la_817.pdf","Map")</f>
        <v>Map</v>
      </c>
      <c r="C62" s="2" t="str">
        <f>HYPERLINK("https://channelfinder.acma.gov.au/licplan/defmaps/documents/pmrk/la_817.kmz","Placemark")</f>
        <v>Placemark</v>
      </c>
    </row>
    <row r="63" spans="1:3" x14ac:dyDescent="0.25">
      <c r="A63" t="s">
        <v>64</v>
      </c>
      <c r="B63" s="2" t="str">
        <f>HYPERLINK("https://channelfinder.acma.gov.au/licplan/defmaps/documents/maps/la_829.pdf","Map")</f>
        <v>Map</v>
      </c>
      <c r="C63" s="2" t="str">
        <f>HYPERLINK("https://channelfinder.acma.gov.au/licplan/defmaps/documents/pmrk/la_829.kmz","Placemark")</f>
        <v>Placemark</v>
      </c>
    </row>
    <row r="64" spans="1:3" x14ac:dyDescent="0.25">
      <c r="A64" t="s">
        <v>65</v>
      </c>
      <c r="B64" s="2" t="str">
        <f>HYPERLINK("https://channelfinder.acma.gov.au/licplan/defmaps/documents/maps/la_830.pdf","Map")</f>
        <v>Map</v>
      </c>
      <c r="C64" s="2" t="str">
        <f>HYPERLINK("https://channelfinder.acma.gov.au/licplan/defmaps/documents/pmrk/la_830.kmz","Placemark")</f>
        <v>Placemark</v>
      </c>
    </row>
    <row r="65" spans="1:3" x14ac:dyDescent="0.25">
      <c r="A65" t="s">
        <v>66</v>
      </c>
      <c r="B65" s="2" t="str">
        <f>HYPERLINK("https://channelfinder.acma.gov.au/licplan/defmaps/documents/maps/la_832.pdf","Map")</f>
        <v>Map</v>
      </c>
      <c r="C65" s="2" t="str">
        <f>HYPERLINK("https://channelfinder.acma.gov.au/licplan/defmaps/documents/pmrk/la_832.kmz","Placemark")</f>
        <v>Placemark</v>
      </c>
    </row>
    <row r="66" spans="1:3" x14ac:dyDescent="0.25">
      <c r="A66" t="s">
        <v>67</v>
      </c>
      <c r="B66" s="2" t="str">
        <f>HYPERLINK("https://channelfinder.acma.gov.au/licplan/defmaps/documents/maps/la_834.pdf","Map")</f>
        <v>Map</v>
      </c>
      <c r="C66" s="2" t="str">
        <f>HYPERLINK("https://channelfinder.acma.gov.au/licplan/defmaps/documents/pmrk/la_834.kmz","Placemark")</f>
        <v>Placemark</v>
      </c>
    </row>
    <row r="67" spans="1:3" x14ac:dyDescent="0.25">
      <c r="A67" t="s">
        <v>68</v>
      </c>
      <c r="B67" s="2" t="str">
        <f>HYPERLINK("https://channelfinder.acma.gov.au/licplan/defmaps/documents/maps/la_866.pdf","Map")</f>
        <v>Map</v>
      </c>
      <c r="C67" s="2" t="str">
        <f>HYPERLINK("https://channelfinder.acma.gov.au/licplan/defmaps/documents/pmrk/la_866.kmz","Placemark")</f>
        <v>Placemark</v>
      </c>
    </row>
    <row r="68" spans="1:3" x14ac:dyDescent="0.25">
      <c r="A68" t="s">
        <v>69</v>
      </c>
      <c r="B68" s="2" t="str">
        <f>HYPERLINK("https://channelfinder.acma.gov.au/licplan/defmaps/documents/maps/la_869.pdf","Map")</f>
        <v>Map</v>
      </c>
      <c r="C68" s="2" t="str">
        <f>HYPERLINK("https://channelfinder.acma.gov.au/licplan/defmaps/documents/pmrk/la_869.kmz","Placemark")</f>
        <v>Placemark</v>
      </c>
    </row>
    <row r="69" spans="1:3" x14ac:dyDescent="0.25">
      <c r="A69" t="s">
        <v>70</v>
      </c>
      <c r="B69" s="2" t="str">
        <f>HYPERLINK("https://channelfinder.acma.gov.au/licplan/defmaps/documents/maps/la_912.pdf","Map")</f>
        <v>Map</v>
      </c>
      <c r="C69" s="2" t="str">
        <f>HYPERLINK("https://channelfinder.acma.gov.au/licplan/defmaps/documents/pmrk/la_912.kmz","Placemark")</f>
        <v>Placemark</v>
      </c>
    </row>
    <row r="70" spans="1:3" x14ac:dyDescent="0.25">
      <c r="A70" t="s">
        <v>71</v>
      </c>
      <c r="B70" s="2" t="str">
        <f>HYPERLINK("https://channelfinder.acma.gov.au/licplan/defmaps/documents/maps/la_963.pdf","Map")</f>
        <v>Map</v>
      </c>
      <c r="C70" s="2" t="str">
        <f>HYPERLINK("https://channelfinder.acma.gov.au/licplan/defmaps/documents/pmrk/la_963.kmz","Placemark")</f>
        <v>Placemark</v>
      </c>
    </row>
    <row r="71" spans="1:3" x14ac:dyDescent="0.25">
      <c r="A71" t="s">
        <v>72</v>
      </c>
      <c r="B71" s="2" t="str">
        <f>HYPERLINK("https://channelfinder.acma.gov.au/licplan/defmaps/documents/maps/la_964.pdf","Map")</f>
        <v>Map</v>
      </c>
      <c r="C71" s="2" t="str">
        <f>HYPERLINK("https://channelfinder.acma.gov.au/licplan/defmaps/documents/pmrk/la_964.kmz","Placemark")</f>
        <v>Placemark</v>
      </c>
    </row>
    <row r="72" spans="1:3" x14ac:dyDescent="0.25">
      <c r="A72" t="s">
        <v>73</v>
      </c>
      <c r="B72" s="2" t="str">
        <f>HYPERLINK("https://channelfinder.acma.gov.au/licplan/defmaps/documents/maps/la_1012.pdf","Map")</f>
        <v>Map</v>
      </c>
      <c r="C72" s="2" t="str">
        <f>HYPERLINK("https://channelfinder.acma.gov.au/licplan/defmaps/documents/pmrk/la_1012.kmz","Placemark")</f>
        <v>Placemark</v>
      </c>
    </row>
    <row r="73" spans="1:3" x14ac:dyDescent="0.25">
      <c r="A73" t="s">
        <v>74</v>
      </c>
      <c r="B73" s="2" t="str">
        <f>HYPERLINK("https://channelfinder.acma.gov.au/licplan/defmaps/documents/maps/la_1080.pdf","Map")</f>
        <v>Map</v>
      </c>
      <c r="C73" s="2" t="str">
        <f>HYPERLINK("https://channelfinder.acma.gov.au/licplan/defmaps/documents/pmrk/la_1080.kmz","Placemark")</f>
        <v>Placemark</v>
      </c>
    </row>
    <row r="74" spans="1:3" x14ac:dyDescent="0.25">
      <c r="A74" t="s">
        <v>75</v>
      </c>
      <c r="B74" s="2" t="str">
        <f>HYPERLINK("https://channelfinder.acma.gov.au/licplan/defmaps/documents/maps/la_1081.pdf","Map")</f>
        <v>Map</v>
      </c>
      <c r="C74" s="2" t="str">
        <f>HYPERLINK("https://channelfinder.acma.gov.au/licplan/defmaps/documents/pmrk/la_1081.kmz","Placemark")</f>
        <v>Placemark</v>
      </c>
    </row>
    <row r="75" spans="1:3" x14ac:dyDescent="0.25">
      <c r="A75" t="s">
        <v>76</v>
      </c>
      <c r="B75" s="2" t="str">
        <f>HYPERLINK("https://channelfinder.acma.gov.au/licplan/defmaps/documents/maps/la_1111.pdf","Map")</f>
        <v>Map</v>
      </c>
      <c r="C75" s="2" t="str">
        <f>HYPERLINK("https://channelfinder.acma.gov.au/licplan/defmaps/documents/pmrk/la_1111.kmz","Placemark")</f>
        <v>Placemark</v>
      </c>
    </row>
    <row r="76" spans="1:3" x14ac:dyDescent="0.25">
      <c r="A76" t="s">
        <v>77</v>
      </c>
      <c r="B76" s="2" t="str">
        <f>HYPERLINK("https://channelfinder.acma.gov.au/licplan/defmaps/documents/maps/la_1212.pdf","Map")</f>
        <v>Map</v>
      </c>
      <c r="C76" s="2" t="str">
        <f>HYPERLINK("https://channelfinder.acma.gov.au/licplan/defmaps/documents/pmrk/la_1212.kmz","Placemark")</f>
        <v>Placemark</v>
      </c>
    </row>
    <row r="77" spans="1:3" x14ac:dyDescent="0.25">
      <c r="A77" t="s">
        <v>78</v>
      </c>
      <c r="B77" s="2" t="str">
        <f>HYPERLINK("https://channelfinder.acma.gov.au/licplan/defmaps/documents/maps/la_1267.pdf","Map")</f>
        <v>Map</v>
      </c>
      <c r="C77" s="2" t="str">
        <f>HYPERLINK("https://channelfinder.acma.gov.au/licplan/defmaps/documents/pmrk/la_1267.kmz","Placemark")</f>
        <v>Placemark</v>
      </c>
    </row>
    <row r="78" spans="1:3" x14ac:dyDescent="0.25">
      <c r="A78" t="s">
        <v>79</v>
      </c>
      <c r="B78" s="2" t="str">
        <f>HYPERLINK("https://channelfinder.acma.gov.au/licplan/defmaps/documents/maps/la_1276.pdf","Map")</f>
        <v>Map</v>
      </c>
      <c r="C78" s="2" t="str">
        <f>HYPERLINK("https://channelfinder.acma.gov.au/licplan/defmaps/documents/pmrk/la_1276.kmz","Placemark")</f>
        <v>Placemark</v>
      </c>
    </row>
    <row r="79" spans="1:3" x14ac:dyDescent="0.25">
      <c r="A79" t="s">
        <v>80</v>
      </c>
      <c r="B79" s="2" t="str">
        <f>HYPERLINK("https://channelfinder.acma.gov.au/licplan/defmaps/documents/maps/la_1279.pdf","Map")</f>
        <v>Map</v>
      </c>
      <c r="C79" s="2" t="str">
        <f>HYPERLINK("https://channelfinder.acma.gov.au/licplan/defmaps/documents/pmrk/la_1279.kmz","Placemark")</f>
        <v>Placemark</v>
      </c>
    </row>
    <row r="80" spans="1:3" x14ac:dyDescent="0.25">
      <c r="A80" t="s">
        <v>81</v>
      </c>
      <c r="B80" s="2" t="str">
        <f>HYPERLINK("https://channelfinder.acma.gov.au/licplan/defmaps/documents/maps/la_1306.pdf","Map")</f>
        <v>Map</v>
      </c>
      <c r="C80" s="2" t="str">
        <f>HYPERLINK("https://channelfinder.acma.gov.au/licplan/defmaps/documents/pmrk/la_1306.kmz","Placemark")</f>
        <v>Placemark</v>
      </c>
    </row>
    <row r="81" spans="1:3" x14ac:dyDescent="0.25">
      <c r="A81" t="s">
        <v>82</v>
      </c>
      <c r="B81" s="2" t="str">
        <f>HYPERLINK("https://channelfinder.acma.gov.au/licplan/defmaps/documents/maps/la_1318.pdf","Map")</f>
        <v>Map</v>
      </c>
      <c r="C81" s="2" t="str">
        <f>HYPERLINK("https://channelfinder.acma.gov.au/licplan/defmaps/documents/pmrk/la_1318.kmz","Placemark")</f>
        <v>Placemark</v>
      </c>
    </row>
    <row r="82" spans="1:3" x14ac:dyDescent="0.25">
      <c r="A82" t="s">
        <v>83</v>
      </c>
      <c r="B82" s="2" t="str">
        <f>HYPERLINK("https://channelfinder.acma.gov.au/licplan/defmaps/documents/maps/la_1322.pdf","Map")</f>
        <v>Map</v>
      </c>
      <c r="C82" s="2" t="str">
        <f>HYPERLINK("https://channelfinder.acma.gov.au/licplan/defmaps/documents/pmrk/la_1322.kmz","Placemark")</f>
        <v>Placemark</v>
      </c>
    </row>
    <row r="83" spans="1:3" x14ac:dyDescent="0.25">
      <c r="A83" t="s">
        <v>84</v>
      </c>
      <c r="B83" s="2" t="str">
        <f>HYPERLINK("https://channelfinder.acma.gov.au/licplan/defmaps/documents/maps/la_1327.pdf","Map")</f>
        <v>Map</v>
      </c>
      <c r="C83" s="2" t="str">
        <f>HYPERLINK("https://channelfinder.acma.gov.au/licplan/defmaps/documents/pmrk/la_1327.kmz","Placemark")</f>
        <v>Placemark</v>
      </c>
    </row>
    <row r="84" spans="1:3" x14ac:dyDescent="0.25">
      <c r="A84" t="s">
        <v>85</v>
      </c>
      <c r="B84" s="2" t="str">
        <f>HYPERLINK("https://channelfinder.acma.gov.au/licplan/defmaps/documents/maps/la_1422.pdf","Map")</f>
        <v>Map</v>
      </c>
      <c r="C84" s="2" t="str">
        <f>HYPERLINK("https://channelfinder.acma.gov.au/licplan/defmaps/documents/pmrk/la_1422.kmz","Placemark")</f>
        <v>Placemark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Licensing_Areas_Victoria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Halliwell</dc:creator>
  <cp:lastModifiedBy>Xavier Halliwell</cp:lastModifiedBy>
  <dcterms:created xsi:type="dcterms:W3CDTF">2026-10-15T03:01:44Z</dcterms:created>
  <dcterms:modified xsi:type="dcterms:W3CDTF">2026-10-15T03:01:44Z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b57847-2996-43f6-9ac9-aca8e5487221_Enabled">
    <vt:lpwstr>true</vt:lpwstr>
  </property>
  <property fmtid="{D5CDD505-2E9C-101B-9397-08002B2CF9AE}" pid="3" name="MSIP_Label_aeb57847-2996-43f6-9ac9-aca8e5487221_SetDate">
    <vt:lpwstr>2026-10-15T03:01:44Z</vt:lpwstr>
  </property>
  <property fmtid="{D5CDD505-2E9C-101B-9397-08002B2CF9AE}" pid="4" name="MSIP_Label_aeb57847-2996-43f6-9ac9-aca8e5487221_Method">
    <vt:lpwstr>Privileged</vt:lpwstr>
  </property>
  <property fmtid="{D5CDD505-2E9C-101B-9397-08002B2CF9AE}" pid="5" name="MSIP_Label_aeb57847-2996-43f6-9ac9-aca8e5487221_Name">
    <vt:lpwstr>90fb82dc-5319-427a-bd3a-0b26e5d5e425</vt:lpwstr>
  </property>
  <property fmtid="{D5CDD505-2E9C-101B-9397-08002B2CF9AE}" pid="6" name="MSIP_Label_aeb57847-2996-43f6-9ac9-aca8e5487221_SiteId">
    <vt:lpwstr>0dac7f39-d20c-4e71-8af3-71ee7e268a2b</vt:lpwstr>
  </property>
  <property fmtid="{D5CDD505-2E9C-101B-9397-08002B2CF9AE}" pid="7" name="MSIP_Label_aeb57847-2996-43f6-9ac9-aca8e5487221_ActionId">
    <vt:lpwstr>60e90889-326e-4351-8950-f2890f64a169</vt:lpwstr>
  </property>
  <property fmtid="{D5CDD505-2E9C-101B-9397-08002B2CF9AE}" pid="8" name="MSIP_Label_aeb57847-2996-43f6-9ac9-aca8e5487221_ContentBits">
    <vt:lpwstr>3</vt:lpwstr>
  </property>
  <property fmtid="{D5CDD505-2E9C-101B-9397-08002B2CF9AE}" pid="9" name="MSIP_Label_aeb57847-2996-43f6-9ac9-aca8e5487221_Tag">
    <vt:lpwstr>10, 0, 1, 1</vt:lpwstr>
  </property>
</Properties>
</file>