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291" documentId="8_{00E89BC1-01BC-47D0-8FB2-AF23BEE88A26}" xr6:coauthVersionLast="47" xr6:coauthVersionMax="47" xr10:uidLastSave="{149C1B10-711C-4564-8A7D-8B883A5BDDB2}"/>
  <bookViews>
    <workbookView xWindow="-120" yWindow="-120" windowWidth="29040" windowHeight="17640" xr2:uid="{51D70B76-0580-4D98-9D50-C538AEE93761}"/>
  </bookViews>
  <sheets>
    <sheet name="MSR per MHZ per pop indexes" sheetId="2" r:id="rId1"/>
  </sheets>
  <definedNames>
    <definedName name="__FDS_HYPERLINK_TOGGLE_STATE__" hidden="1">"ON"</definedName>
    <definedName name="_DRP2" hidden="1">OFFSET([0]!DateRangePriceMain,5,0,COUNTA([0]!DateRangePriceMain)-COUNTA(#REF!),1)</definedName>
    <definedName name="_g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_g4" hidden="1">{"Line Efficiency",#N/A,FALSE,"Benchmarking"}</definedName>
    <definedName name="_g5" hidden="1">{"print 1",#N/A,FALSE,"PrimeCo PCS";"print 2",#N/A,FALSE,"PrimeCo PCS";"valuation",#N/A,FALSE,"PrimeCo PCS"}</definedName>
    <definedName name="_g6" hidden="1">{#N/A,#N/A,FALSE,"Spain MKT";#N/A,#N/A,FALSE,"Assumptions";#N/A,#N/A,FALSE,"Adve";#N/A,#N/A,FALSE,"E-Commerce";#N/A,#N/A,FALSE,"Opex";#N/A,#N/A,FALSE,"P&amp;L";#N/A,#N/A,FALSE,"FCF &amp; DCF"}</definedName>
    <definedName name="_g7" hidden="1">{"Tarifica91",#N/A,FALSE,"Tariffs";"Tarifica92",#N/A,FALSE,"Tariffs";"Tarifica93",#N/A,FALSE,"Tariffs";"Tarifica94",#N/A,FALSE,"Tariffs";"Tarifica95",#N/A,FALSE,"Tariffs";"Tarifica96",#N/A,FALSE,"Tariffs"}</definedName>
    <definedName name="_g8" hidden="1">{"Tariff Comparison",#N/A,FALSE,"Benchmarking";"Tariff Comparison 2",#N/A,FALSE,"Benchmarking";"Tariff Comparison 3",#N/A,FALSE,"Benchmarking"}</definedName>
    <definedName name="_Key1" hidden="1">#REF!</definedName>
    <definedName name="_Order1" hidden="1">255</definedName>
    <definedName name="_Order2" hidden="1">255</definedName>
    <definedName name="_pr2" hidden="1">OFFSET([0]!PriceRangeMain,5,0,COUNTA([0]!PriceRangeMain)-COUNTA(#REF!),1)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AAA_DOCTOPS" hidden="1">"AAA_SET"</definedName>
    <definedName name="AAA_duser" hidden="1">"OFF"</definedName>
    <definedName name="aaaa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AAB_Addin5" hidden="1">"AAB_Description for addin 5,Description for addin 5,Description for addin 5,Description for addin 5,Description for addin 5,Description for addin 5"</definedName>
    <definedName name="abc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anscount" hidden="1">1</definedName>
    <definedName name="asdfasdf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BLPH1" hidden="1">#REF!</definedName>
    <definedName name="BLPH10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de" hidden="1">{"subs",#N/A,FALSE,"database ";"proportional",#N/A,FALSE,"database "}</definedName>
    <definedName name="DateRangePrice" hidden="1">OFFSET([0]!DateRangePriceMain,5,0,COUNTA([0]!DateRangePriceMain)-COUNTA(#REF!),1)</definedName>
    <definedName name="DateRangePriceMain" hidden="1">#REF!</definedName>
    <definedName name="ddddd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DME_LocalFile" hidden="1">"True"</definedName>
    <definedName name="DS" hidden="1">{"Full_Year",#N/A,FALSE,"PE1_S";#N/A,#N/A,FALSE,"DIVIS_S"}</definedName>
    <definedName name="efg" hidden="1">{"Employee Efficiency",#N/A,FALSE,"Benchmarking"}</definedName>
    <definedName name="esnrc65c1_values" hidden="1">{"IND","COMPANIES",TRUE}</definedName>
    <definedName name="esnrc65c2_values" hidden="1">{"IND","COMPANIES",TRUE}</definedName>
    <definedName name="Fixeddc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" hidden="1">#REF!</definedName>
    <definedName name="gz" hidden="1">{"LineTable_Detail1",#N/A,FALSE,"Line Table";"LineTable_Year",#N/A,FALSE,"Line Table"}</definedName>
    <definedName name="gzfte" hidden="1">{"LineTable_Detail1",#N/A,FALSE,"Line Table";"LineTable_Year",#N/A,FALSE,"Line Table"}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40527.3146990741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" hidden="1">#REF!</definedName>
    <definedName name="limcount" hidden="1">1</definedName>
    <definedName name="Mobile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PCHGE2" hidden="1">#REF!</definedName>
    <definedName name="PriceRange" hidden="1">OFFSET([0]!PriceRangeMain,5,0,COUNTA([0]!PriceRangeMain)-COUNTA(#REF!),1)</definedName>
    <definedName name="PriceRangeMain" hidden="1">#REF!</definedName>
    <definedName name="rrrrrr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sad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sada" hidden="1">#REF!</definedName>
    <definedName name="sd" hidden="1">#REF!</definedName>
    <definedName name="sds" hidden="1">{"Print Summary",#N/A,FALSE,"Bal_Graphs";"Print Summary",#N/A,FALSE,"DCF";"Print Summary",#N/A,FALSE,"Graphs";"Print Summary",#N/A,FALSE,"Summary"}</definedName>
    <definedName name="SecretArchiveNumber" hidden="1">1</definedName>
    <definedName name="sencount" hidden="1">1</definedName>
    <definedName name="solver_lin" hidden="1">0</definedName>
    <definedName name="solver_num" hidden="1">6</definedName>
    <definedName name="solver_rel1" hidden="1">1</definedName>
    <definedName name="solver_rel2" hidden="1">1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hs1" hidden="1">15</definedName>
    <definedName name="solver_rhs2" hidden="1">15</definedName>
    <definedName name="solver_rhs3" hidden="1">15</definedName>
    <definedName name="solver_rhs4" localSheetId="0" hidden="1">[0]!Integer</definedName>
    <definedName name="solver_rhs4" hidden="1">[0]!Integer</definedName>
    <definedName name="solver_rhs5" localSheetId="0" hidden="1">[0]!Integer</definedName>
    <definedName name="solver_rhs5" hidden="1">[0]!Integer</definedName>
    <definedName name="solver_rhs6" localSheetId="0" hidden="1">[0]!Integer</definedName>
    <definedName name="solver_rhs6" hidden="1">[0]!Integer</definedName>
    <definedName name="solver_tmp" hidden="1">15</definedName>
    <definedName name="solver_typ" hidden="1">3</definedName>
    <definedName name="solver_val" hidden="1">90</definedName>
    <definedName name="sssss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tttttt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uuuuu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hats" hidden="1">#REF!</definedName>
    <definedName name="wrn.Abrv._.Model." hidden="1">{#N/A,#N/A,TRUE,"SPT - P&amp;L";#N/A,#N/A,TRUE,"SPT - BS";#N/A,#N/A,TRUE,"SPT - CF";#N/A,#N/A,TRUE,"E- P&amp;L";#N/A,#N/A,TRUE,"E- CF"}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CA.ratio." hidden="1">{#N/A,#N/A,FALSE,"LRevenue";#N/A,#N/A,FALSE,"GRevenue";#N/A,#N/A,FALSE,"ORevenue";#N/A,#N/A,FALSE,"%Rev_to_total";#N/A,#N/A,FALSE,"Line_EBIT";#N/A,#N/A,FALSE,"Gen_EBIT";#N/A,#N/A,FALSE,"Other_EBIT";#N/A,#N/A,FALSE,"LNet_Profit";#N/A,#N/A,FALSE,"GNet_Profit";#N/A,#N/A,FALSE,"ONet_Profit";#N/A,#N/A,FALSE,"NPAT%_Total";#N/A,#N/A,FALSE,"Eff_Taxrate";#N/A,#N/A,FALSE,"ODV";#N/A,#N/A,FALSE,"ROA";#N/A,#N/A,FALSE,"ROE";#N/A,#N/A,FALSE,"ARP";#N/A,#N/A,FALSE,"Cap_Turn";#N/A,#N/A,FALSE,"Eco_Ret";#N/A,#N/A,FALSE,"NPAT_Margin";#N/A,#N/A,FALSE,"LNPAT_Margin";#N/A,#N/A,FALSE,"Rev_per_kWh";#N/A,#N/A,FALSE,"Rev_per_customer";#N/A,#N/A,FALSE,"Current_Ratio";#N/A,#N/A,FALSE,"Quick_Ratio";#N/A,#N/A,FALSE,"Gearing";#N/A,#N/A,FALSE,"Debtors_turnover";#N/A,#N/A,FALSE,"Interest Cover";#N/A,#N/A,FALSE,"ROA_Historic";#N/A,#N/A,FALSE,"ROE_Historic";#N/A,#N/A,FALSE,"Load";#N/A,#N/A,FALSE,"Loss_Ratio";#N/A,#N/A,FALSE,"Capacity_Utilise";#N/A,#N/A,FALSE,"Usage_Factor";#N/A,#N/A,FALSE,"system_length";#N/A,#N/A,FALSE,"Percent_underground";#N/A,#N/A,FALSE,"Max_demand";#N/A,#N/A,FALSE,"LOutput";#N/A,#N/A,FALSE,"Output_behalf_others";#N/A,#N/A,FALSE,"Customers";#N/A,#N/A,FALSE,"Interruption";#N/A,#N/A,FALSE,"Faults";#N/A,#N/A,FALSE,"underground_fault";#N/A,#N/A,FALSE,"overhead_fault";#N/A,#N/A,FALSE,"SAIDI";#N/A,#N/A,FALSE,"SAIFI";#N/A,#N/A,FALSE,"CAIDI";#N/A,#N/A,FALSE,"Graphs"}</definedName>
    <definedName name="wrn.CA2.ratio." hidden="1">{#N/A,#N/A,TRUE,"ARP";#N/A,#N/A,TRUE,"ROA";#N/A,#N/A,TRUE,"ROE";#N/A,#N/A,TRUE,"Cap_Turn";#N/A,#N/A,TRUE,"NPAT_Margin";#N/A,#N/A,TRUE,"LNPAT_Margin";#N/A,#N/A,TRUE,"ROE_Historic";#N/A,#N/A,TRUE,"ROA_Historic";#N/A,#N/A,TRUE,"Current_Ratio";#N/A,#N/A,TRUE,"Quick_Ratio";#N/A,#N/A,TRUE,"Gearing";#N/A,#N/A,TRUE,"Debtors_turnover";#N/A,#N/A,TRUE,"Interest Cover";#N/A,#N/A,TRUE,"LRevenue";#N/A,#N/A,TRUE,"Line_EBIT";#N/A,#N/A,TRUE,"LNet_Profit";#N/A,#N/A,TRUE,"ORevenue";#N/A,#N/A,TRUE,"Other_EBIT";#N/A,#N/A,TRUE,"ONet_Profit";#N/A,#N/A,TRUE,"Generation";#N/A,#N/A,TRUE,"%Rev_to_total";#N/A,#N/A,TRUE,"NPAT%_Total";#N/A,#N/A,TRUE,"Eff_Taxrate";#N/A,#N/A,TRUE,"Direct_Cost";#N/A,#N/A,TRUE,"Dir_Cost_%ofRev";#N/A,#N/A,TRUE,"Indirect_Cost";#N/A,#N/A,TRUE,"Indir_%TRev";#N/A,#N/A,TRUE,"Load";#N/A,#N/A,TRUE,"Loss_Ratio";#N/A,#N/A,TRUE,"Capacity_Utilise";#N/A,#N/A,TRUE,"system_length";#N/A,#N/A,TRUE,"Percent_underground";#N/A,#N/A,TRUE,"LOutput";#N/A,#N/A,TRUE,"Max_demand (2)";#N/A,#N/A,TRUE,"Output_behalf_others";#N/A,#N/A,TRUE,"Customers";#N/A,#N/A,TRUE,"Rev_per_kWh";#N/A,#N/A,TRUE,"Rev-Cost_per_customer";#N/A,#N/A,TRUE,"Rev-Cost_per_km";#N/A,#N/A,TRUE,"Interruption";#N/A,#N/A,TRUE,"Faults";#N/A,#N/A,TRUE,"underground_fault";#N/A,#N/A,TRUE,"overhead_fault";#N/A,#N/A,TRUE,"SAIDI";#N/A,#N/A,TRUE,"SAIFI";#N/A,#N/A,TRUE,"CAIDI";#N/A,#N/A,TRUE,"Top_Ten_Ratios"}</definedName>
    <definedName name="wrn.Client." hidden="1">{"Full_Year",#N/A,FALSE,"PE1_S";#N/A,#N/A,FALSE,"DIVIS_S"}</definedName>
    <definedName name="wrn.Client_Detailed." hidden="1">{"Full_Year",#N/A,FALSE,"PE1_S";"Full_Year",#N/A,FALSE,"Cashflow_EPS";"Full_Year",#N/A,FALSE,"EBIT_DIV"}</definedName>
    <definedName name="wrn.Companies." hidden="1">{#N/A,#N/A,TRUE,"TLS";#N/A,#N/A,TRUE,"CWO";#N/A,#N/A,TRUE,"AAPT";#N/A,#N/A,TRUE,"TCNZ";#N/A,#N/A,TRUE,"BT";#N/A,#N/A,TRUE,"DT";#N/A,#N/A,TRUE,"FT";#N/A,#N/A,TRUE,"T";#N/A,#N/A,TRUE,"GTE";#N/A,#N/A,TRUE,"BLS";#N/A,#N/A,TRUE,"AIT";#N/A,#N/A,TRUE,"SBC";#N/A,#N/A,TRUE,"KPN";#N/A,#N/A,TRUE,"SCMN";#N/A,#N/A,TRUE,"TI";#N/A,#N/A,TRUE,"TLD";#N/A,#N/A,TRUE,"TEF";#N/A,#N/A,TRUE,"BEL";#N/A,#N/A,TRUE,"USW";#N/A,#N/A,TRUE,"WCOM";#N/A,#N/A,TRUE,"VOD"}</definedName>
    <definedName name="wrn.Complete._.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database." hidden="1">{"subs",#N/A,FALSE,"database ";"proportional",#N/A,FALSE,"database 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mployee._.Efficiency." hidden="1">{"Employee Efficiency",#N/A,FALSE,"Benchmarking"}</definedName>
    <definedName name="wrn.EPC._.Forum._.Graphs." hidden="1">{#N/A,#N/A,FALSE,"4.1 ARP";#N/A,#N/A,FALSE,"4.2 ROA";#N/A,#N/A,FALSE,"4.3 ROE";#N/A,#N/A,FALSE,"4.4 Cap_Turn";#N/A,#N/A,FALSE,"4.5 NPAT_Margin";#N/A,#N/A,FALSE,"4.6 LNPAT_Margin";#N/A,#N/A,FALSE,"4.7 ROE_Historic";#N/A,#N/A,FALSE,"4.8 ROA_Historic";#N/A,#N/A,FALSE,"4.9 Current_Ratio";#N/A,#N/A,FALSE,"4.10 Quick_Ratio";#N/A,#N/A,FALSE,"4.11 Gearing";#N/A,#N/A,FALSE,"4.12 Debtors_turnover";#N/A,#N/A,FALSE,"4.13 Interest Cover";#N/A,#N/A,FALSE,"5.1 LRevenue";#N/A,#N/A,FALSE,"5.2 Line_EBIT";#N/A,#N/A,FALSE,"5.3 LNet_Profit";#N/A,#N/A,FALSE,"5.4 ORevenue";#N/A,#N/A,FALSE,"5.5 Other_EBIT";#N/A,#N/A,FALSE,"5.6 ONet_Profit";#N/A,#N/A,FALSE,"5.7 Generation";#N/A,#N/A,FALSE,"5.8 %Rev_to_total";#N/A,#N/A,FALSE,"5.9 NPAT%_Total";#N/A,#N/A,FALSE,"5.10 Eff_Taxrate";#N/A,#N/A,FALSE,"6.1 Direct_Cost";#N/A,#N/A,FALSE,"6.2 Dir_Cost_%ofRev";#N/A,#N/A,FALSE,"6.3 Indirect_Cost";#N/A,#N/A,FALSE,"6.4 Indir_%LRev";#N/A,#N/A,FALSE,"7.1 Load";#N/A,#N/A,FALSE,"7.2 Loss_Ratio";#N/A,#N/A,FALSE,"7.3 Capacity_Utilise";#N/A,#N/A,FALSE,"8.1 system_length";#N/A,#N/A,FALSE,"8.2 Percent_underground";#N/A,#N/A,FALSE,"8.3 Max_demand";#N/A,#N/A,FALSE,"8.4 LOutput";#N/A,#N/A,FALSE,"8.5 Output_behalf_others";#N/A,#N/A,FALSE,"8.6 Customers";#N/A,#N/A,FALSE,"8.7 Rev_per_kWh";#N/A,#N/A,FALSE,"8.8 Rev-Cost_per_customer";#N/A,#N/A,FALSE,"8.9 Rev-Cost_per_km";#N/A,#N/A,FALSE,"9.1 Interruption";#N/A,#N/A,FALSE,"9.2 Faults";#N/A,#N/A,FALSE,"9.3 underground_fault";#N/A,#N/A,FALSE,"9.4 overhead_fault";#N/A,#N/A,FALSE,"9.5 SAIDI";#N/A,#N/A,FALSE,"9.6 SAIFI";#N/A,#N/A,FALSE,"9.7 CAIDI";#N/A,#N/A,FALSE,"Fig 1 Elec Dist";#N/A,#N/A,FALSE,"Fig 2 Max Demand";#N/A,#N/A,FALSE,"Fig 3 Size Margin";#N/A,#N/A,FALSE,"Fig 4 ARP";#N/A,#N/A,FALSE,"Fig 5 NPAT margin";#N/A,#N/A,FALSE,"Fig 6 Cap Turnover";#N/A,#N/A,FALSE,"Fig 7 Ownership";#N/A,#N/A,FALSE,"Fig 8 Funds Avail";#N/A,#N/A,FALSE,"Fig 9 Behalf"}</definedName>
    <definedName name="wrn.Full._.Model." hidden="1">{#N/A,#N/A,FALSE,"Demographics";#N/A,#N/A,FALSE,"ComunicacoesRetail";#N/A,#N/A,FALSE,"ComunicacoesOther";#N/A,#N/A,FALSE,"Comunicacoes";#N/A,#N/A,FALSE,"PortugalMobile";#N/A,#N/A,FALSE,"NonPortugalMobile";#N/A,#N/A,FALSE,"ProportionateMobile";#N/A,#N/A,FALSE,"StatutoryMobile";#N/A,#N/A,FALSE,"MoveisValuation";#N/A,#N/A,FALSE,"Prime";#N/A,#N/A,FALSE,"Multimedia";#N/A,#N/A,FALSE,"Other";#N/A,#N/A,FALSE,"Segmental";#N/A,#N/A,FALSE,"P&amp;L";#N/A,#N/A,FALSE,"FA";#N/A,#N/A,FALSE,"BS";#N/A,#N/A,FALSE,"CF"}</definedName>
    <definedName name="wrn.Full._.Model._.Print." hidden="1">{#N/A,#N/A,FALSE,"Demographics";#N/A,#N/A,FALSE,"Network";#N/A,#N/A,FALSE,"Tariffs";#N/A,#N/A,FALSE,"Traffic";#N/A,#N/A,FALSE,"Revenue drivers";#N/A,#N/A,FALSE,"Rev. formation";#N/A,#N/A,FALSE,"SPT Cost ";#N/A,#N/A,FALSE,"SPT - FA";#N/A,#N/A,FALSE,"SPT - P&amp;L";#N/A,#N/A,FALSE,"SPT - BS";#N/A,#N/A,FALSE,"SPT - CF";#N/A,#N/A,FALSE,"Mobile subs";#N/A,#N/A,FALSE,"Traffic &amp; Tariffs";#N/A,#N/A,FALSE,"Mobile Rev";#N/A,#N/A,FALSE,"Mob costs";#N/A,#N/A,FALSE,"Mob FA";#N/A,#N/A,FALSE,"E- P&amp;L";#N/A,#N/A,FALSE,"E- CF";#N/A,#N/A,FALSE,"E- BS"}</definedName>
    <definedName name="wrn.Full_Client." hidden="1">{"Full_Year",#N/A,FALSE,"PE1_S";"Automotive",#N/A,FALSE,"Auto_EBIT";#N/A,#N/A,FALSE,"Industrial_EBIT";#N/A,#N/A,FALSE,"Webforge_EBIT"}</definedName>
    <definedName name="wrn.FullModel." hidden="1">{#N/A,#N/A,FALSE,"Demographics";#N/A,#N/A,FALSE,"Fixed Network";#N/A,#N/A,FALSE,"Internet";#N/A,#N/A,FALSE,"Mobile";#N/A,#N/A,FALSE,"Mobile Services";#N/A,#N/A,FALSE,"Carrier &amp; Networks";#N/A,#N/A,FALSE,"People Solns";#N/A,#N/A,FALSE,"Business Solns";#N/A,#N/A,FALSE,"Enterprises";#N/A,#N/A,FALSE,"FA ";#N/A,#N/A,FALSE,"All Costs";#N/A,#N/A,FALSE,"Segmental Information";#N/A,#N/A,FALSE,"Con P&amp;L";#N/A,#N/A,FALSE,"Con BS";#N/A,#N/A,FALSE,"Con CF"}</definedName>
    <definedName name="wrn.Income._.Statement." hidden="1">{#N/A,#N/A,FALSE,"Report Print"}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L." hidden="1">{"Price",#N/A,FALSE,"Price-perf.";"VAL",#N/A,FALSE,"Valuation";"FINCL",#N/A,FALSE,"Finc'l-stats";"OPER",#N/A,FALSE,"Oper.-stats"}</definedName>
    <definedName name="wrn.Line._.Efficiency." hidden="1">{"Line Efficiency",#N/A,FALSE,"Benchmarking"}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ost._.Detailed._.Report." hidden="1">{"LineTable_Detail1",#N/A,FALSE,"Line Table";"LineTable_Year",#N/A,FALSE,"Line Table"}</definedName>
    <definedName name="wrn.PrimeCo." hidden="1">{"print 1",#N/A,FALSE,"PrimeCo PCS";"print 2",#N/A,FALSE,"PrimeCo PCS";"valuation",#N/A,FALSE,"PrimeCo PCS"}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Short._.Model." hidden="1">{#N/A,#N/A,FALSE,"Spain";#N/A,#N/A,FALSE,"Argentina";#N/A,#N/A,FALSE,"Austria";#N/A,#N/A,FALSE,"Brazil";#N/A,#N/A,FALSE,"Chile";#N/A,#N/A,FALSE,"ElSalvador";#N/A,#N/A,FALSE,"Germany";#N/A,#N/A,FALSE,"Guatemala";#N/A,#N/A,FALSE,"Italy";#N/A,#N/A,FALSE,"Mexico";#N/A,#N/A,FALSE,"Morocco";#N/A,#N/A,FALSE,"Peru";#N/A,#N/A,FALSE,"PuertoRico";#N/A,#N/A,FALSE,"Switzerland";#N/A,#N/A,FALSE,"Venezuela";#N/A,#N/A,FALSE,"Segmental";#N/A,#N/A,FALSE,"FixedAssets";#N/A,#N/A,FALSE,"Associates";#N/A,#N/A,FALSE,"Minorities";#N/A,#N/A,FALSE,"PnL";#N/A,#N/A,FALSE,"BS";#N/A,#N/A,FALSE,"CF";#N/A,#N/A,FALSE,"Quarters"}</definedName>
    <definedName name="wrn.Short._.Version." hidden="1">{#N/A,#N/A,TRUE,"Espana";#N/A,#N/A,TRUE,"Latino";#N/A,#N/A,TRUE,"DataCorp";#N/A,#N/A,TRUE,"Admira";#N/A,#N/A,TRUE,"Terra Lycos";#N/A,#N/A,TRUE,"TPI";#N/A,#N/A,TRUE,"Atento";#N/A,#N/A,TRUE,"Associates";#N/A,#N/A,TRUE,"Minorities";#N/A,#N/A,TRUE,"Segmental";#N/A,#N/A,TRUE,"FA";#N/A,#N/A,TRUE,"PnL";#N/A,#N/A,TRUE,"BS";#N/A,#N/A,TRUE,"CF";#N/A,#N/A,TRUE,"Quarters";#N/A,#N/A,TRUE,"Valuation"}</definedName>
    <definedName name="wrn.Summary." hidden="1">{"Print Summary",#N/A,FALSE,"Bal_Graphs";"Print Summary",#N/A,FALSE,"DCF";"Print Summary",#N/A,FALSE,"Graphs";"Print Summary",#N/A,FALSE,"Summary"}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Vodafone._.printout.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vu.BALANCE._.SHEET." hidden="1">{TRUE,TRUE,-1.25,-15.5,604.5,366.75,FALSE,FALSE,TRUE,TRUE,0,1,21,4,198,1,1,4,TRUE,TRUE,3,TRUE,3,TRUE,75,"Swvu.BALANCE._.SHEET.","ACwvu.BALANCE._.SHEET.",#N/A,FALSE,FALSE,0.393700787401575,0.0393700787401575,0.196850393700787,0.196850393700787,2,"&amp;F","Page &amp;P",FALSE,FALSE,TRUE,TRUE,2,85,#N/A,#N/A,"=R4C1:R379C29",FALSE,#N/A,#N/A,FALSE,FALSE,FALSE,9,65532,65532,FALSE,FALSE,TRUE,TRUE,TRUE}</definedName>
    <definedName name="wvu.CASHFLOW._.1." hidden="1">{TRUE,TRUE,-1.25,-15.5,604.5,366.75,FALSE,FALSE,TRUE,TRUE,0,1,17,4,343,1,1,4,TRUE,TRUE,3,TRUE,3,TRUE,75,"Swvu.CASHFLOW._.1.","ACwvu.CASHFLOW._.1.",#N/A,FALSE,FALSE,0.393700787401575,0.0393700787401575,0.196850393700787,0.196850393700787,2,"&amp;F","Page &amp;P",FALSE,FALSE,TRUE,TRUE,2,85,#N/A,#N/A,"=R4C1:R379C29",FALSE,#N/A,#N/A,FALSE,FALSE,FALSE,9,65532,65532,FALSE,FALSE,TRUE,TRUE,TRUE}</definedName>
    <definedName name="wvu.CASHFLOW._.2." hidden="1">{TRUE,TRUE,-1.25,-15.5,604.5,366.75,FALSE,FALSE,TRUE,TRUE,0,1,16,4,361,1,1,4,TRUE,TRUE,3,TRUE,3,TRUE,75,"Swvu.CASHFLOW._.2.","ACwvu.CASHFLOW._.2.",#N/A,FALSE,FALSE,0.393700787401575,0.0393700787401575,0.196850393700787,0.196850393700787,2,"&amp;F","Page &amp;P",FALSE,FALSE,TRUE,TRUE,2,85,#N/A,#N/A,"=R4C1:R379C29",FALSE,#N/A,#N/A,FALSE,FALSE,FALSE,9,65532,65532,FALSE,FALSE,TRUE,TRUE,TRUE}</definedName>
    <definedName name="wvu.DIVIDENDS." hidden="1">{TRUE,TRUE,-1.25,-15.5,604.5,366.75,FALSE,FALSE,TRUE,TRUE,0,1,19,4,236,1,1,4,TRUE,TRUE,3,TRUE,3,TRUE,75,"Swvu.DIVIDENDS.","ACwvu.DIVIDENDS.",#N/A,FALSE,FALSE,0.393700787401575,0.0393700787401575,0.196850393700787,0.196850393700787,2,"&amp;F","Page &amp;P",FALSE,FALSE,TRUE,TRUE,2,85,#N/A,#N/A,"=R4C1:R379C29",FALSE,#N/A,#N/A,FALSE,FALSE,FALSE,9,65532,65532,FALSE,FALSE,TRUE,TRUE,TRUE}</definedName>
    <definedName name="wvu.INTEREST._.CALCS." hidden="1">{TRUE,TRUE,-1.25,-15.5,604.5,366.75,FALSE,FALSE,TRUE,TRUE,0,1,20,4,375,1,1,4,TRUE,TRUE,3,TRUE,3,TRUE,75,"Swvu.INTEREST._.CALCS.","ACwvu.INTEREST._.CALCS.",#N/A,FALSE,FALSE,0.393700787401575,0.0393700787401575,0.196850393700787,0.196850393700787,2,"&amp;F","Page &amp;P",FALSE,FALSE,TRUE,TRUE,2,85,#N/A,#N/A,"=R4C1:R379C29",FALSE,#N/A,#N/A,FALSE,FALSE,FALSE,9,65532,65532,FALSE,FALSE,TRUE,TRUE,TRUE}</definedName>
    <definedName name="wvu.PROFIT._.AND._.LOSS." hidden="1">{TRUE,TRUE,-1.25,-15.5,604.5,366.75,FALSE,FALSE,TRUE,TRUE,0,1,17,4,117,1,1,4,TRUE,TRUE,3,TRUE,3,TRUE,75,"Swvu.PROFIT._.AND._.LOSS.","ACwvu.PROFIT._.AND._.LOSS.",#N/A,FALSE,FALSE,0.393700787401575,0.0393700787401575,0.196850393700787,0.196850393700787,2,"&amp;F","Page &amp;P",FALSE,FALSE,TRUE,TRUE,2,85,#N/A,#N/A,"=R4C1:R379C29",FALSE,#N/A,#N/A,FALSE,FALSE,FALSE,9,65532,65532,FALSE,FALSE,TRUE,TRUE,TRUE}</definedName>
    <definedName name="wvu.RATIOS." hidden="1">{TRUE,TRUE,-1.25,-15.5,604.5,366.75,FALSE,FALSE,TRUE,TRUE,0,1,18,4,236,1,1,4,TRUE,TRUE,3,TRUE,3,TRUE,75,"Swvu.RATIOS.","ACwvu.RATIOS.",#N/A,FALSE,FALSE,0.393700787401575,0.0393700787401575,0.196850393700787,0.196850393700787,2,"&amp;F","Page &amp;P",FALSE,FALSE,TRUE,TRUE,2,85,#N/A,#N/A,"=R4C1:R379C29",FALSE,#N/A,#N/A,FALSE,FALSE,FALSE,9,65532,65532,FALSE,FALSE,TRUE,TRUE,TRUE}</definedName>
    <definedName name="wwwww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2" l="1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F32" i="2"/>
  <c r="A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A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A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W34" i="2" l="1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E32" i="2"/>
  <c r="D32" i="2"/>
  <c r="C32" i="2"/>
  <c r="A29" i="2"/>
  <c r="A34" i="2" s="1"/>
  <c r="A28" i="2"/>
  <c r="A33" i="2" s="1"/>
  <c r="A27" i="2"/>
  <c r="A32" i="2" s="1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I42" i="2" l="1"/>
  <c r="K42" i="2"/>
  <c r="C42" i="2"/>
  <c r="J42" i="2"/>
  <c r="K43" i="2" s="1"/>
  <c r="M42" i="2"/>
  <c r="M43" i="2" s="1"/>
  <c r="S42" i="2"/>
  <c r="H42" i="2"/>
  <c r="L42" i="2"/>
  <c r="N42" i="2"/>
  <c r="O43" i="2" s="1"/>
  <c r="I14" i="2"/>
  <c r="R14" i="2"/>
  <c r="K14" i="2"/>
  <c r="J14" i="2"/>
  <c r="M14" i="2"/>
  <c r="O14" i="2"/>
  <c r="Q14" i="2"/>
  <c r="S14" i="2"/>
  <c r="U14" i="2"/>
  <c r="T14" i="2"/>
  <c r="F14" i="2"/>
  <c r="D14" i="2"/>
  <c r="G14" i="2"/>
  <c r="L14" i="2"/>
  <c r="N14" i="2"/>
  <c r="P14" i="2"/>
  <c r="E14" i="2"/>
  <c r="V14" i="2"/>
  <c r="W14" i="2"/>
  <c r="H14" i="2"/>
  <c r="X14" i="2"/>
  <c r="P8" i="2"/>
  <c r="O8" i="2"/>
  <c r="E8" i="2"/>
  <c r="O42" i="2"/>
  <c r="P42" i="2"/>
  <c r="P43" i="2" s="1"/>
  <c r="Q42" i="2"/>
  <c r="R42" i="2"/>
  <c r="Q8" i="2"/>
  <c r="R8" i="2"/>
  <c r="V35" i="2"/>
  <c r="D42" i="2"/>
  <c r="D43" i="2" s="1"/>
  <c r="D48" i="2" s="1"/>
  <c r="T42" i="2"/>
  <c r="U35" i="2"/>
  <c r="S8" i="2"/>
  <c r="E42" i="2"/>
  <c r="U42" i="2"/>
  <c r="E35" i="2"/>
  <c r="T8" i="2"/>
  <c r="F42" i="2"/>
  <c r="V42" i="2"/>
  <c r="G42" i="2"/>
  <c r="W42" i="2"/>
  <c r="J35" i="2"/>
  <c r="O35" i="2"/>
  <c r="F35" i="2"/>
  <c r="L35" i="2"/>
  <c r="J43" i="2"/>
  <c r="L8" i="2"/>
  <c r="N35" i="2"/>
  <c r="P35" i="2"/>
  <c r="M8" i="2"/>
  <c r="Q35" i="2"/>
  <c r="R35" i="2"/>
  <c r="C35" i="2"/>
  <c r="S35" i="2"/>
  <c r="K8" i="2"/>
  <c r="D35" i="2"/>
  <c r="T35" i="2"/>
  <c r="N8" i="2"/>
  <c r="G35" i="2"/>
  <c r="W35" i="2"/>
  <c r="K35" i="2"/>
  <c r="H35" i="2"/>
  <c r="I43" i="2"/>
  <c r="D8" i="2"/>
  <c r="I35" i="2"/>
  <c r="M35" i="2"/>
  <c r="L43" i="2"/>
  <c r="F8" i="2"/>
  <c r="V8" i="2"/>
  <c r="W8" i="2"/>
  <c r="U8" i="2"/>
  <c r="G8" i="2"/>
  <c r="H8" i="2"/>
  <c r="X8" i="2"/>
  <c r="I8" i="2"/>
  <c r="J8" i="2"/>
  <c r="H43" i="2" l="1"/>
  <c r="Q43" i="2"/>
  <c r="L36" i="2"/>
  <c r="L44" i="2" s="1"/>
  <c r="J36" i="2"/>
  <c r="J44" i="2" s="1"/>
  <c r="V36" i="2"/>
  <c r="V44" i="2" s="1"/>
  <c r="D36" i="2"/>
  <c r="D44" i="2" s="1"/>
  <c r="C36" i="2"/>
  <c r="C44" i="2" s="1"/>
  <c r="Q36" i="2"/>
  <c r="Q44" i="2" s="1"/>
  <c r="O36" i="2"/>
  <c r="O44" i="2" s="1"/>
  <c r="M36" i="2"/>
  <c r="M44" i="2" s="1"/>
  <c r="K36" i="2"/>
  <c r="K44" i="2" s="1"/>
  <c r="U36" i="2"/>
  <c r="U44" i="2" s="1"/>
  <c r="S36" i="2"/>
  <c r="S44" i="2" s="1"/>
  <c r="R36" i="2"/>
  <c r="R44" i="2" s="1"/>
  <c r="I36" i="2"/>
  <c r="I44" i="2" s="1"/>
  <c r="H36" i="2"/>
  <c r="H44" i="2" s="1"/>
  <c r="W36" i="2"/>
  <c r="W44" i="2" s="1"/>
  <c r="G36" i="2"/>
  <c r="G44" i="2" s="1"/>
  <c r="F36" i="2"/>
  <c r="F44" i="2" s="1"/>
  <c r="E36" i="2"/>
  <c r="E44" i="2" s="1"/>
  <c r="N36" i="2"/>
  <c r="N44" i="2" s="1"/>
  <c r="P36" i="2"/>
  <c r="P44" i="2" s="1"/>
  <c r="T36" i="2"/>
  <c r="T44" i="2" s="1"/>
  <c r="N43" i="2"/>
  <c r="S43" i="2"/>
  <c r="V43" i="2"/>
  <c r="R43" i="2"/>
  <c r="E43" i="2"/>
  <c r="E48" i="2" s="1"/>
  <c r="U43" i="2"/>
  <c r="G43" i="2"/>
  <c r="W43" i="2"/>
  <c r="F43" i="2"/>
  <c r="T43" i="2"/>
  <c r="F48" i="2" l="1"/>
  <c r="G48" i="2" l="1"/>
  <c r="D45" i="2"/>
  <c r="D49" i="2" s="1"/>
  <c r="H48" i="2" l="1"/>
  <c r="E45" i="2"/>
  <c r="E49" i="2" s="1"/>
  <c r="F45" i="2"/>
  <c r="I48" i="2" l="1"/>
  <c r="F49" i="2"/>
  <c r="G45" i="2"/>
  <c r="J48" i="2" l="1"/>
  <c r="G49" i="2"/>
  <c r="H45" i="2"/>
  <c r="K48" i="2" l="1"/>
  <c r="H49" i="2"/>
  <c r="I45" i="2"/>
  <c r="I49" i="2" s="1"/>
  <c r="L48" i="2" l="1"/>
  <c r="J45" i="2"/>
  <c r="J49" i="2" s="1"/>
  <c r="M48" i="2" l="1"/>
  <c r="K45" i="2"/>
  <c r="K49" i="2" s="1"/>
  <c r="N48" i="2" l="1"/>
  <c r="M51" i="2" s="1"/>
  <c r="L45" i="2"/>
  <c r="L49" i="2" s="1"/>
  <c r="M45" i="2"/>
  <c r="O48" i="2" l="1"/>
  <c r="C51" i="2"/>
  <c r="N51" i="2"/>
  <c r="D51" i="2"/>
  <c r="E51" i="2"/>
  <c r="F51" i="2"/>
  <c r="G51" i="2"/>
  <c r="H51" i="2"/>
  <c r="I51" i="2"/>
  <c r="J51" i="2"/>
  <c r="K51" i="2"/>
  <c r="L51" i="2"/>
  <c r="M49" i="2"/>
  <c r="P48" i="2" l="1"/>
  <c r="O51" i="2"/>
  <c r="N45" i="2"/>
  <c r="N49" i="2" s="1"/>
  <c r="O45" i="2"/>
  <c r="C52" i="2" l="1"/>
  <c r="N52" i="2"/>
  <c r="D52" i="2"/>
  <c r="E52" i="2"/>
  <c r="F52" i="2"/>
  <c r="G52" i="2"/>
  <c r="I52" i="2"/>
  <c r="H52" i="2"/>
  <c r="J52" i="2"/>
  <c r="K52" i="2"/>
  <c r="L52" i="2"/>
  <c r="Q48" i="2"/>
  <c r="P51" i="2"/>
  <c r="M52" i="2"/>
  <c r="O49" i="2"/>
  <c r="O52" i="2" s="1"/>
  <c r="P45" i="2"/>
  <c r="R48" i="2" l="1"/>
  <c r="Q51" i="2"/>
  <c r="Q45" i="2"/>
  <c r="P49" i="2"/>
  <c r="Q49" i="2" l="1"/>
  <c r="Q52" i="2" s="1"/>
  <c r="P52" i="2"/>
  <c r="S48" i="2"/>
  <c r="R51" i="2"/>
  <c r="R45" i="2"/>
  <c r="R49" i="2" s="1"/>
  <c r="R52" i="2" s="1"/>
  <c r="T48" i="2" l="1"/>
  <c r="S51" i="2"/>
  <c r="S45" i="2"/>
  <c r="S49" i="2" s="1"/>
  <c r="S52" i="2" s="1"/>
  <c r="U48" i="2" l="1"/>
  <c r="T51" i="2"/>
  <c r="T45" i="2"/>
  <c r="T49" i="2" s="1"/>
  <c r="T52" i="2" s="1"/>
  <c r="V48" i="2" l="1"/>
  <c r="U51" i="2"/>
  <c r="U45" i="2"/>
  <c r="U49" i="2" s="1"/>
  <c r="U52" i="2" s="1"/>
  <c r="W48" i="2" l="1"/>
  <c r="W51" i="2" s="1"/>
  <c r="V51" i="2"/>
  <c r="W45" i="2"/>
  <c r="V45" i="2"/>
  <c r="V49" i="2" s="1"/>
  <c r="V52" i="2" s="1"/>
  <c r="W49" i="2" l="1"/>
  <c r="W52" i="2" s="1"/>
</calcChain>
</file>

<file path=xl/sharedStrings.xml><?xml version="1.0" encoding="utf-8"?>
<sst xmlns="http://schemas.openxmlformats.org/spreadsheetml/2006/main" count="53" uniqueCount="53">
  <si>
    <t>Year end 30 June</t>
  </si>
  <si>
    <t>Unit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</si>
  <si>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</si>
  <si>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</si>
  <si>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</si>
  <si>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</si>
  <si>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</si>
  <si>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</si>
  <si>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</si>
  <si>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</si>
  <si>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</si>
  <si>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</si>
  <si>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</si>
  <si>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</si>
  <si>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</si>
  <si>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</si>
  <si>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</si>
  <si>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</si>
  <si>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</si>
  <si>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</si>
  <si>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</si>
  <si>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FY24F</t>
  </si>
  <si>
    <t>FY25F</t>
  </si>
  <si>
    <t>FY26F</t>
  </si>
  <si>
    <t>MSR</t>
  </si>
  <si>
    <t>Telstra MSR</t>
  </si>
  <si>
    <t>Optus MSR</t>
  </si>
  <si>
    <t>Voda TPG MSR</t>
  </si>
  <si>
    <t>Three MNO MSR</t>
  </si>
  <si>
    <t>EBITDA</t>
  </si>
  <si>
    <t>Telstra Mobile EBITDA</t>
  </si>
  <si>
    <t>Optus Mobile EBITDA</t>
  </si>
  <si>
    <t>Voda TPG Mobile EBITDA</t>
  </si>
  <si>
    <t>Three MNO EBITDA</t>
  </si>
  <si>
    <t>Spectrum Holding (MHz)</t>
  </si>
  <si>
    <t>Low band</t>
  </si>
  <si>
    <t>Mid band, lower</t>
  </si>
  <si>
    <t>Mid band, upper</t>
  </si>
  <si>
    <t>Total Spectrum</t>
  </si>
  <si>
    <t>Spectrum Holding (%)</t>
  </si>
  <si>
    <t>Spectrum Holding Weights</t>
  </si>
  <si>
    <t>Spectrum Holding (Weighted MHz)</t>
  </si>
  <si>
    <t>Sum of weighted MHz</t>
  </si>
  <si>
    <t>Rebased weighted MHz</t>
  </si>
  <si>
    <t>Population (millions, 31 Dec)</t>
  </si>
  <si>
    <t>MSR/MHz/pop</t>
  </si>
  <si>
    <t>Unweighted</t>
  </si>
  <si>
    <t>Weighted</t>
  </si>
  <si>
    <t>Indices (MSR/MHz/pop)</t>
  </si>
  <si>
    <t>Unweighted (base FY05)</t>
  </si>
  <si>
    <t>Weighted (base FY05)</t>
  </si>
  <si>
    <t>Unweighted (base FY15)</t>
  </si>
  <si>
    <t>Weighted (base FY15)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</si>
</sst>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0.0%;\(0.0%\)"/>
    <numFmt numFmtId="166" formatCode="_-* #,##0_-;\-* #,##0_-;_-* &quot;-&quot;??_-;_-@_-"/>
    <numFmt numFmtId="167" formatCode="0.0%"/>
    <numFmt numFmtId="168" formatCode="0.000"/>
    <numFmt numFmtId="169" formatCode="0.0"/>
  </numFmts>
  <fonts count="12">
    <font>
      <sz val="10"/>
      <name val="Arial"/>
      <family val="2"/>
    </font>
    <font>
      <sz val="10"/>
      <name val="AAFormataRegular"/>
    </font>
    <font>
      <sz val="10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sz val="6"/>
      <name val="Trebuchet MS"/>
      <family val="2"/>
    </font>
    <font>
      <sz val="7"/>
      <color indexed="60"/>
      <name val="Trebuchet MS"/>
      <family val="2"/>
    </font>
    <font>
      <sz val="10"/>
      <name val="Trebuchet MS"/>
      <family val="2"/>
    </font>
    <font>
      <i/>
      <sz val="10"/>
      <color theme="5" tint="-0.249977111117893"/>
      <name val="Aptos Narrow"/>
      <family val="2"/>
      <scheme val="minor"/>
    </font>
    <font>
      <sz val="10"/>
      <color indexed="60"/>
      <name val="Trebuchet MS"/>
      <family val="2"/>
    </font>
    <font>
      <sz val="10"/>
      <color rgb="FF0070C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166" fontId="3" fillId="0" borderId="0" xfId="5" applyNumberFormat="1" applyFont="1" applyBorder="1" applyProtection="1">
      <protection locked="0"/>
    </xf>
    <xf numFmtId="165" fontId="6" fillId="0" borderId="0" xfId="6" quotePrefix="1" applyNumberFormat="1" applyFont="1" applyFill="1" applyBorder="1" applyAlignment="1" applyProtection="1">
      <alignment horizontal="right"/>
      <protection locked="0"/>
    </xf>
    <xf numFmtId="166" fontId="7" fillId="0" borderId="2" xfId="1" applyNumberFormat="1" applyFont="1" applyFill="1" applyBorder="1"/>
    <xf numFmtId="166" fontId="7" fillId="0" borderId="0" xfId="1" applyNumberFormat="1" applyFont="1" applyFill="1"/>
    <xf numFmtId="167" fontId="8" fillId="0" borderId="0" xfId="2" applyNumberFormat="1" applyFont="1" applyFill="1" applyBorder="1" applyAlignment="1">
      <alignment horizontal="right"/>
    </xf>
    <xf numFmtId="165" fontId="8" fillId="0" borderId="0" xfId="2" applyNumberFormat="1" applyFont="1" applyFill="1" applyBorder="1" applyAlignment="1">
      <alignment horizontal="right"/>
    </xf>
    <xf numFmtId="166" fontId="7" fillId="0" borderId="0" xfId="1" applyNumberFormat="1" applyFont="1" applyFill="1" applyBorder="1"/>
    <xf numFmtId="167" fontId="0" fillId="0" borderId="0" xfId="2" applyNumberFormat="1" applyFont="1"/>
    <xf numFmtId="2" fontId="0" fillId="0" borderId="0" xfId="0" applyNumberFormat="1"/>
    <xf numFmtId="165" fontId="9" fillId="0" borderId="0" xfId="6" quotePrefix="1" applyNumberFormat="1" applyFont="1" applyFill="1" applyBorder="1" applyAlignment="1" applyProtection="1">
      <alignment horizontal="right"/>
      <protection locked="0"/>
    </xf>
    <xf numFmtId="164" fontId="10" fillId="0" borderId="0" xfId="0" applyNumberFormat="1" applyFont="1" applyAlignment="1">
      <alignment horizontal="right"/>
    </xf>
    <xf numFmtId="166" fontId="0" fillId="0" borderId="0" xfId="0" applyNumberFormat="1"/>
    <xf numFmtId="1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3" xfId="0" applyBorder="1"/>
    <xf numFmtId="165" fontId="6" fillId="0" borderId="3" xfId="6" quotePrefix="1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166" fontId="0" fillId="0" borderId="2" xfId="0" applyNumberFormat="1" applyBorder="1"/>
    <xf numFmtId="168" fontId="0" fillId="0" borderId="2" xfId="0" applyNumberFormat="1" applyBorder="1"/>
    <xf numFmtId="164" fontId="4" fillId="0" borderId="1" xfId="3" applyNumberFormat="1" applyFont="1" applyBorder="1" applyAlignment="1">
      <alignment horizontal="right"/>
    </xf>
    <xf numFmtId="167" fontId="0" fillId="0" borderId="0" xfId="0" applyNumberFormat="1"/>
  </cellXfs>
  <cellStyles count="7">
    <cellStyle name="%" xfId="3" xr:uid="{673730FE-C58F-404C-A6F3-295E63C04B78}"/>
    <cellStyle name="Comma" xfId="1" builtinId="3"/>
    <cellStyle name="Comma 35" xfId="5" xr:uid="{5EDAAF71-286E-4060-9B9E-9E31CE95B391}"/>
    <cellStyle name="Normal" xfId="0" builtinId="0"/>
    <cellStyle name="Percent" xfId="2" builtinId="5"/>
    <cellStyle name="Percent 42" xfId="4" xr:uid="{977EC18F-7C2E-4942-AC84-07294AA720D0}"/>
    <cellStyle name="Percent 60" xfId="6" xr:uid="{C1AA1843-5FDD-43FC-A5C6-726F9821CC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'MSR per MHZ per pop indexes'!$A$4</c:f>
              <c:strCache>
                <c:ptCount val="1"/>
                <c:pt idx="0">
                  <c:v>Telstra MSR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'MSR per MHZ per pop indexes'!$C$2:$X$2</c:f>
              <c:strCache>
                <c:ptCount val="22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  <c:pt idx="21">
                  <c:v>FY26F</c:v>
                </c:pt>
              </c:strCache>
            </c:strRef>
          </c:cat>
          <c:val>
            <c:numRef>
              <c:f>'MSR per MHZ per pop indexes'!$C$7:$X$7</c:f>
              <c:numCache>
                <c:formatCode>_-* #,##0_-;\-* #,##0_-;_-* "-"??_-;_-@_-</c:formatCode>
                <c:ptCount val="22"/>
                <c:pt idx="0">
                  <c:v>9762</c:v>
                </c:pt>
                <c:pt idx="1">
                  <c:v>10245</c:v>
                </c:pt>
                <c:pt idx="2">
                  <c:v>11342</c:v>
                </c:pt>
                <c:pt idx="3">
                  <c:v>12448</c:v>
                </c:pt>
                <c:pt idx="4">
                  <c:v>13420</c:v>
                </c:pt>
                <c:pt idx="5">
                  <c:v>14885.8</c:v>
                </c:pt>
                <c:pt idx="6">
                  <c:v>15267.4</c:v>
                </c:pt>
                <c:pt idx="7">
                  <c:v>15014.8</c:v>
                </c:pt>
                <c:pt idx="8">
                  <c:v>14757.2</c:v>
                </c:pt>
                <c:pt idx="9">
                  <c:v>14759.6</c:v>
                </c:pt>
                <c:pt idx="10">
                  <c:v>15444.332</c:v>
                </c:pt>
                <c:pt idx="11">
                  <c:v>14850</c:v>
                </c:pt>
                <c:pt idx="12">
                  <c:v>14052.671701720841</c:v>
                </c:pt>
                <c:pt idx="13">
                  <c:v>13544.021988527726</c:v>
                </c:pt>
                <c:pt idx="14">
                  <c:v>13312</c:v>
                </c:pt>
                <c:pt idx="15">
                  <c:v>12586</c:v>
                </c:pt>
                <c:pt idx="16">
                  <c:v>12162</c:v>
                </c:pt>
                <c:pt idx="17">
                  <c:v>12877</c:v>
                </c:pt>
                <c:pt idx="18">
                  <c:v>13737</c:v>
                </c:pt>
                <c:pt idx="19">
                  <c:v>14421.132218975225</c:v>
                </c:pt>
                <c:pt idx="20">
                  <c:v>15143.18758896733</c:v>
                </c:pt>
                <c:pt idx="21">
                  <c:v>15822.27317281676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7-462B-9D9D-98D5D0863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008344"/>
        <c:axId val="492982248"/>
      </c:barChart>
      <c:catAx>
        <c:axId val="40500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492982248"/>
        <c:crosses val="autoZero"/>
        <c:auto val="1"/>
        <c:lblAlgn val="ctr"/>
        <c:lblOffset val="100"/>
        <c:tickLblSkip val="2"/>
        <c:noMultiLvlLbl val="0"/>
      </c:catAx>
      <c:valAx>
        <c:axId val="4929822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4050083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'MSR per MHZ per pop indexes'!$A$4</c:f>
              <c:strCache>
                <c:ptCount val="1"/>
                <c:pt idx="0">
                  <c:v>Telstra MSR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'MSR per MHZ per pop indexes'!$C$2:$X$2</c:f>
              <c:strCache>
                <c:ptCount val="22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  <c:pt idx="21">
                  <c:v>FY26F</c:v>
                </c:pt>
              </c:strCache>
            </c:strRef>
          </c:cat>
          <c:val>
            <c:numRef>
              <c:f>'MSR per MHZ per pop indexes'!$C$13:$X$13</c:f>
              <c:numCache>
                <c:formatCode>_-* #,##0_-;\-* #,##0_-;_-* "-"??_-;_-@_-</c:formatCode>
                <c:ptCount val="22"/>
                <c:pt idx="0">
                  <c:v>2794.2953242410567</c:v>
                </c:pt>
                <c:pt idx="1">
                  <c:v>3008.557207789388</c:v>
                </c:pt>
                <c:pt idx="2">
                  <c:v>3450.3315811197631</c:v>
                </c:pt>
                <c:pt idx="3">
                  <c:v>3930.709849945205</c:v>
                </c:pt>
                <c:pt idx="4">
                  <c:v>4367.4157313794467</c:v>
                </c:pt>
                <c:pt idx="5">
                  <c:v>4917.8047019641326</c:v>
                </c:pt>
                <c:pt idx="6">
                  <c:v>5255.1587634500429</c:v>
                </c:pt>
                <c:pt idx="7">
                  <c:v>5379.4304244235691</c:v>
                </c:pt>
                <c:pt idx="8">
                  <c:v>5679.9145821906313</c:v>
                </c:pt>
                <c:pt idx="9">
                  <c:v>6083.2512480627483</c:v>
                </c:pt>
                <c:pt idx="10">
                  <c:v>6397.9738994107611</c:v>
                </c:pt>
                <c:pt idx="11">
                  <c:v>6241.9004936917172</c:v>
                </c:pt>
                <c:pt idx="12">
                  <c:v>6060.0828781850887</c:v>
                </c:pt>
                <c:pt idx="13">
                  <c:v>5799.1738064675228</c:v>
                </c:pt>
                <c:pt idx="14">
                  <c:v>5648.2686888669086</c:v>
                </c:pt>
                <c:pt idx="15">
                  <c:v>5247.5439999999999</c:v>
                </c:pt>
                <c:pt idx="16">
                  <c:v>5090.91</c:v>
                </c:pt>
                <c:pt idx="17">
                  <c:v>5587.5549999999994</c:v>
                </c:pt>
                <c:pt idx="18">
                  <c:v>6336.3955404516346</c:v>
                </c:pt>
                <c:pt idx="19">
                  <c:v>6721.5576058492852</c:v>
                </c:pt>
                <c:pt idx="20">
                  <c:v>7045.1857121868688</c:v>
                </c:pt>
                <c:pt idx="21">
                  <c:v>7324.6140812172271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6-463A-AF38-679616423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008344"/>
        <c:axId val="492982248"/>
      </c:barChart>
      <c:catAx>
        <c:axId val="40500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492982248"/>
        <c:crosses val="autoZero"/>
        <c:auto val="1"/>
        <c:lblAlgn val="ctr"/>
        <c:lblOffset val="100"/>
        <c:tickLblSkip val="2"/>
        <c:noMultiLvlLbl val="0"/>
      </c:catAx>
      <c:valAx>
        <c:axId val="4929822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4050083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'MSR per MHZ per pop indexes'!$A$16</c:f>
              <c:strCache>
                <c:ptCount val="1"/>
                <c:pt idx="0">
                  <c:v>Low band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'MSR per MHZ per pop indexes'!$C$2:$W$2</c:f>
              <c:strCache>
                <c:ptCount val="21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</c:strCache>
            </c:strRef>
          </c:cat>
          <c:val>
            <c:numRef>
              <c:f>'MSR per MHZ per pop indexes'!$C$16:$W$16</c:f>
              <c:numCache>
                <c:formatCode>_-* #,##0_-;\-* #,##0_-;_-* "-"??_-;_-@_-</c:formatCode>
                <c:ptCount val="2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180</c:v>
                </c:pt>
                <c:pt idx="14">
                  <c:v>180</c:v>
                </c:pt>
                <c:pt idx="15">
                  <c:v>180</c:v>
                </c:pt>
                <c:pt idx="16">
                  <c:v>180</c:v>
                </c:pt>
                <c:pt idx="17">
                  <c:v>180</c:v>
                </c:pt>
                <c:pt idx="18">
                  <c:v>180</c:v>
                </c:pt>
                <c:pt idx="19">
                  <c:v>200</c:v>
                </c:pt>
                <c:pt idx="2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8-4205-8C07-524ED012F535}"/>
            </c:ext>
          </c:extLst>
        </c:ser>
        <c:ser>
          <c:idx val="1"/>
          <c:order val="1"/>
          <c:tx>
            <c:strRef>
              <c:f>'MSR per MHZ per pop indexes'!$A$17</c:f>
              <c:strCache>
                <c:ptCount val="1"/>
                <c:pt idx="0">
                  <c:v>Mid band, lower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'MSR per MHZ per pop indexes'!$C$2:$W$2</c:f>
              <c:strCache>
                <c:ptCount val="21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</c:strCache>
            </c:strRef>
          </c:cat>
          <c:val>
            <c:numRef>
              <c:f>'MSR per MHZ per pop indexes'!$C$17:$W$17</c:f>
              <c:numCache>
                <c:formatCode>_-* #,##0_-;\-* #,##0_-;_-* "-"??_-;_-@_-</c:formatCode>
                <c:ptCount val="21"/>
                <c:pt idx="0">
                  <c:v>368</c:v>
                </c:pt>
                <c:pt idx="1">
                  <c:v>368</c:v>
                </c:pt>
                <c:pt idx="2">
                  <c:v>368</c:v>
                </c:pt>
                <c:pt idx="3">
                  <c:v>368</c:v>
                </c:pt>
                <c:pt idx="4">
                  <c:v>368</c:v>
                </c:pt>
                <c:pt idx="5">
                  <c:v>368</c:v>
                </c:pt>
                <c:pt idx="6">
                  <c:v>368</c:v>
                </c:pt>
                <c:pt idx="7">
                  <c:v>368</c:v>
                </c:pt>
                <c:pt idx="8">
                  <c:v>368</c:v>
                </c:pt>
                <c:pt idx="9">
                  <c:v>508</c:v>
                </c:pt>
                <c:pt idx="10">
                  <c:v>508</c:v>
                </c:pt>
                <c:pt idx="11">
                  <c:v>508</c:v>
                </c:pt>
                <c:pt idx="12">
                  <c:v>508</c:v>
                </c:pt>
                <c:pt idx="13">
                  <c:v>508</c:v>
                </c:pt>
                <c:pt idx="14">
                  <c:v>508</c:v>
                </c:pt>
                <c:pt idx="15">
                  <c:v>508</c:v>
                </c:pt>
                <c:pt idx="16">
                  <c:v>508</c:v>
                </c:pt>
                <c:pt idx="17">
                  <c:v>508</c:v>
                </c:pt>
                <c:pt idx="18">
                  <c:v>508</c:v>
                </c:pt>
                <c:pt idx="19">
                  <c:v>508</c:v>
                </c:pt>
                <c:pt idx="20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8-4205-8C07-524ED012F535}"/>
            </c:ext>
          </c:extLst>
        </c:ser>
        <c:ser>
          <c:idx val="2"/>
          <c:order val="2"/>
          <c:tx>
            <c:strRef>
              <c:f>'MSR per MHZ per pop indexes'!$A$18</c:f>
              <c:strCache>
                <c:ptCount val="1"/>
                <c:pt idx="0">
                  <c:v>Mid band, upper</c:v>
                </c:pt>
              </c:strCache>
            </c:strRef>
          </c:tx>
          <c:spPr>
            <a:pattFill prst="wdUpDiag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'MSR per MHZ per pop indexes'!$C$2:$W$2</c:f>
              <c:strCache>
                <c:ptCount val="21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</c:strCache>
            </c:strRef>
          </c:cat>
          <c:val>
            <c:numRef>
              <c:f>'MSR per MHZ per pop indexes'!$C$18:$W$18</c:f>
              <c:numCache>
                <c:formatCode>_-* #,##0_-;\-* #,##0_-;_-* "-"??_-;_-@_-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225</c:v>
                </c:pt>
                <c:pt idx="16">
                  <c:v>225</c:v>
                </c:pt>
                <c:pt idx="17">
                  <c:v>225</c:v>
                </c:pt>
                <c:pt idx="18">
                  <c:v>225</c:v>
                </c:pt>
                <c:pt idx="19">
                  <c:v>325</c:v>
                </c:pt>
                <c:pt idx="20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38-4205-8C07-524ED012F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1076127"/>
        <c:axId val="901077087"/>
      </c:barChart>
      <c:catAx>
        <c:axId val="90107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077087"/>
        <c:crosses val="autoZero"/>
        <c:auto val="1"/>
        <c:lblAlgn val="ctr"/>
        <c:lblOffset val="100"/>
        <c:tickLblSkip val="2"/>
        <c:noMultiLvlLbl val="0"/>
      </c:catAx>
      <c:valAx>
        <c:axId val="90107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07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186646478398545E-2"/>
          <c:y val="2.8252405949256341E-2"/>
          <c:w val="0.92178568949205852"/>
          <c:h val="0.8326195683872849"/>
        </c:manualLayout>
      </c:layout>
      <c:lineChart>
        <c:grouping val="standard"/>
        <c:varyColors val="0"/>
        <c:ser>
          <c:idx val="1"/>
          <c:order val="0"/>
          <c:tx>
            <c:strRef>
              <c:f>'MSR per MHZ per pop indexes'!$A$46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'MSR per MHZ per pop indexes'!$C$2:$W$2</c:f>
              <c:strCache>
                <c:ptCount val="21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</c:strCache>
            </c:strRef>
          </c:cat>
          <c:val>
            <c:numRef>
              <c:f>'MSR per MHZ per pop indexes'!$C$42:$W$42</c:f>
              <c:numCache>
                <c:formatCode>0.00</c:formatCode>
                <c:ptCount val="21"/>
                <c:pt idx="0">
                  <c:v>0.87272391778479397</c:v>
                </c:pt>
                <c:pt idx="1">
                  <c:v>0.90393201160738701</c:v>
                </c:pt>
                <c:pt idx="2">
                  <c:v>0.98539158281672379</c:v>
                </c:pt>
                <c:pt idx="3">
                  <c:v>1.0614835163326481</c:v>
                </c:pt>
                <c:pt idx="4">
                  <c:v>1.1198839246153558</c:v>
                </c:pt>
                <c:pt idx="5">
                  <c:v>1.2200470571079522</c:v>
                </c:pt>
                <c:pt idx="6">
                  <c:v>1.2340030172349341</c:v>
                </c:pt>
                <c:pt idx="7">
                  <c:v>1.1947431302270011</c:v>
                </c:pt>
                <c:pt idx="8">
                  <c:v>1.1534627957989729</c:v>
                </c:pt>
                <c:pt idx="9">
                  <c:v>0.90762040790353671</c:v>
                </c:pt>
                <c:pt idx="10">
                  <c:v>0.86188027137640078</c:v>
                </c:pt>
                <c:pt idx="11">
                  <c:v>0.81681700023126114</c:v>
                </c:pt>
                <c:pt idx="12">
                  <c:v>0.76026527368046004</c:v>
                </c:pt>
                <c:pt idx="13">
                  <c:v>0.69420595190057144</c:v>
                </c:pt>
                <c:pt idx="14">
                  <c:v>0.67180998306808726</c:v>
                </c:pt>
                <c:pt idx="15">
                  <c:v>0.54016665467464653</c:v>
                </c:pt>
                <c:pt idx="16">
                  <c:v>0.51972517503664006</c:v>
                </c:pt>
                <c:pt idx="17">
                  <c:v>0.54727537401662663</c:v>
                </c:pt>
                <c:pt idx="18">
                  <c:v>0.57175219985789816</c:v>
                </c:pt>
                <c:pt idx="19">
                  <c:v>0.51768981757135724</c:v>
                </c:pt>
                <c:pt idx="20">
                  <c:v>0.53511299973579718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3-4F31-AD09-864EB8C7D93C}"/>
            </c:ext>
          </c:extLst>
        </c:ser>
        <c:ser>
          <c:idx val="0"/>
          <c:order val="1"/>
          <c:tx>
            <c:strRef>
              <c:f>'MSR per MHZ per pop indexes'!$A$46</c:f>
              <c:strCache>
                <c:ptCount val="1"/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'MSR per MHZ per pop indexes'!$C$2:$W$2</c:f>
              <c:strCache>
                <c:ptCount val="21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</c:strCache>
            </c:strRef>
          </c:cat>
          <c:val>
            <c:numRef>
              <c:f>'MSR per MHZ per pop indexes'!$C$42:$W$42</c:f>
              <c:numCache>
                <c:formatCode>0.00</c:formatCode>
                <c:ptCount val="21"/>
                <c:pt idx="0">
                  <c:v>0.87272391778479397</c:v>
                </c:pt>
                <c:pt idx="1">
                  <c:v>0.90393201160738701</c:v>
                </c:pt>
                <c:pt idx="2">
                  <c:v>0.98539158281672379</c:v>
                </c:pt>
                <c:pt idx="3">
                  <c:v>1.0614835163326481</c:v>
                </c:pt>
                <c:pt idx="4">
                  <c:v>1.1198839246153558</c:v>
                </c:pt>
                <c:pt idx="5">
                  <c:v>1.2200470571079522</c:v>
                </c:pt>
                <c:pt idx="6">
                  <c:v>1.2340030172349341</c:v>
                </c:pt>
                <c:pt idx="7">
                  <c:v>1.1947431302270011</c:v>
                </c:pt>
                <c:pt idx="8">
                  <c:v>1.1534627957989729</c:v>
                </c:pt>
                <c:pt idx="9">
                  <c:v>0.90762040790353671</c:v>
                </c:pt>
                <c:pt idx="10">
                  <c:v>0.86188027137640078</c:v>
                </c:pt>
                <c:pt idx="11">
                  <c:v>0.81681700023126114</c:v>
                </c:pt>
                <c:pt idx="12">
                  <c:v>0.76026527368046004</c:v>
                </c:pt>
                <c:pt idx="13">
                  <c:v>0.69420595190057144</c:v>
                </c:pt>
                <c:pt idx="14">
                  <c:v>0.67180998306808726</c:v>
                </c:pt>
                <c:pt idx="15">
                  <c:v>0.54016665467464653</c:v>
                </c:pt>
                <c:pt idx="16">
                  <c:v>0.51972517503664006</c:v>
                </c:pt>
                <c:pt idx="17">
                  <c:v>0.54727537401662663</c:v>
                </c:pt>
                <c:pt idx="18">
                  <c:v>0.57175219985789816</c:v>
                </c:pt>
                <c:pt idx="19">
                  <c:v>0.51768981757135724</c:v>
                </c:pt>
                <c:pt idx="20">
                  <c:v>0.53511299973579718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3-4F31-AD09-864EB8C7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022175"/>
        <c:axId val="308023615"/>
      </c:lineChart>
      <c:catAx>
        <c:axId val="30802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23615"/>
        <c:crosses val="autoZero"/>
        <c:auto val="1"/>
        <c:lblAlgn val="ctr"/>
        <c:lblOffset val="100"/>
        <c:tickLblSkip val="2"/>
        <c:noMultiLvlLbl val="0"/>
      </c:catAx>
      <c:valAx>
        <c:axId val="30802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22175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'MSR per MHZ per pop indexes'!$A$22</c:f>
              <c:strCache>
                <c:ptCount val="1"/>
                <c:pt idx="0">
                  <c:v>Low band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cat>
            <c:strRef>
              <c:f>'MSR per MHZ per pop indexes'!$C$2:$X$2</c:f>
              <c:strCache>
                <c:ptCount val="22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  <c:pt idx="21">
                  <c:v>FY26F</c:v>
                </c:pt>
              </c:strCache>
            </c:strRef>
          </c:cat>
          <c:val>
            <c:numRef>
              <c:f>'MSR per MHZ per pop indexes'!$C$22:$W$22</c:f>
              <c:numCache>
                <c:formatCode>0.0%;\(0.0%\)</c:formatCode>
                <c:ptCount val="21"/>
                <c:pt idx="0">
                  <c:v>0.16129032258064516</c:v>
                </c:pt>
                <c:pt idx="1">
                  <c:v>0.16129032258064516</c:v>
                </c:pt>
                <c:pt idx="2">
                  <c:v>0.16129032258064516</c:v>
                </c:pt>
                <c:pt idx="3">
                  <c:v>0.16129032258064516</c:v>
                </c:pt>
                <c:pt idx="4">
                  <c:v>0.16129032258064516</c:v>
                </c:pt>
                <c:pt idx="5">
                  <c:v>0.16129032258064516</c:v>
                </c:pt>
                <c:pt idx="6">
                  <c:v>0.16129032258064516</c:v>
                </c:pt>
                <c:pt idx="7">
                  <c:v>0.16129032258064516</c:v>
                </c:pt>
                <c:pt idx="8">
                  <c:v>0.16129032258064516</c:v>
                </c:pt>
                <c:pt idx="9">
                  <c:v>0.12893982808022922</c:v>
                </c:pt>
                <c:pt idx="10">
                  <c:v>0.19788918205804748</c:v>
                </c:pt>
                <c:pt idx="11">
                  <c:v>0.19788918205804748</c:v>
                </c:pt>
                <c:pt idx="12">
                  <c:v>0.19788918205804748</c:v>
                </c:pt>
                <c:pt idx="13">
                  <c:v>0.22842639593908629</c:v>
                </c:pt>
                <c:pt idx="14">
                  <c:v>0.22842639593908629</c:v>
                </c:pt>
                <c:pt idx="15">
                  <c:v>0.19715224534501644</c:v>
                </c:pt>
                <c:pt idx="16">
                  <c:v>0.19715224534501644</c:v>
                </c:pt>
                <c:pt idx="17">
                  <c:v>0.19715224534501644</c:v>
                </c:pt>
                <c:pt idx="18">
                  <c:v>0.19715224534501644</c:v>
                </c:pt>
                <c:pt idx="19">
                  <c:v>0.1936108422071636</c:v>
                </c:pt>
                <c:pt idx="20">
                  <c:v>0.1936108422071636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4-478F-9174-1677B1195437}"/>
            </c:ext>
          </c:extLst>
        </c:ser>
        <c:ser>
          <c:idx val="1"/>
          <c:order val="1"/>
          <c:tx>
            <c:strRef>
              <c:f>'MSR per MHZ per pop indexes'!$A$23</c:f>
              <c:strCache>
                <c:ptCount val="1"/>
                <c:pt idx="0">
                  <c:v>Mid band, lower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'MSR per MHZ per pop indexes'!$C$2:$X$2</c:f>
              <c:strCache>
                <c:ptCount val="22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  <c:pt idx="21">
                  <c:v>FY26F</c:v>
                </c:pt>
              </c:strCache>
            </c:strRef>
          </c:cat>
          <c:val>
            <c:numRef>
              <c:f>'MSR per MHZ per pop indexes'!$C$23:$W$23</c:f>
              <c:numCache>
                <c:formatCode>0.0%;\(0.0%\)</c:formatCode>
                <c:ptCount val="21"/>
                <c:pt idx="0">
                  <c:v>0.65949820788530467</c:v>
                </c:pt>
                <c:pt idx="1">
                  <c:v>0.65949820788530467</c:v>
                </c:pt>
                <c:pt idx="2">
                  <c:v>0.65949820788530467</c:v>
                </c:pt>
                <c:pt idx="3">
                  <c:v>0.65949820788530467</c:v>
                </c:pt>
                <c:pt idx="4">
                  <c:v>0.65949820788530467</c:v>
                </c:pt>
                <c:pt idx="5">
                  <c:v>0.65949820788530467</c:v>
                </c:pt>
                <c:pt idx="6">
                  <c:v>0.65949820788530467</c:v>
                </c:pt>
                <c:pt idx="7">
                  <c:v>0.65949820788530467</c:v>
                </c:pt>
                <c:pt idx="8">
                  <c:v>0.65949820788530467</c:v>
                </c:pt>
                <c:pt idx="9">
                  <c:v>0.72779369627507162</c:v>
                </c:pt>
                <c:pt idx="10">
                  <c:v>0.67018469656992086</c:v>
                </c:pt>
                <c:pt idx="11">
                  <c:v>0.67018469656992086</c:v>
                </c:pt>
                <c:pt idx="12">
                  <c:v>0.67018469656992086</c:v>
                </c:pt>
                <c:pt idx="13">
                  <c:v>0.64467005076142136</c:v>
                </c:pt>
                <c:pt idx="14">
                  <c:v>0.64467005076142136</c:v>
                </c:pt>
                <c:pt idx="15">
                  <c:v>0.556407447973713</c:v>
                </c:pt>
                <c:pt idx="16">
                  <c:v>0.556407447973713</c:v>
                </c:pt>
                <c:pt idx="17">
                  <c:v>0.556407447973713</c:v>
                </c:pt>
                <c:pt idx="18">
                  <c:v>0.556407447973713</c:v>
                </c:pt>
                <c:pt idx="19">
                  <c:v>0.49177153920619554</c:v>
                </c:pt>
                <c:pt idx="20">
                  <c:v>0.49177153920619554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4-478F-9174-1677B1195437}"/>
            </c:ext>
          </c:extLst>
        </c:ser>
        <c:ser>
          <c:idx val="2"/>
          <c:order val="2"/>
          <c:tx>
            <c:strRef>
              <c:f>'MSR per MHZ per pop indexes'!$A$24</c:f>
              <c:strCache>
                <c:ptCount val="1"/>
                <c:pt idx="0">
                  <c:v>Mid band, upper</c:v>
                </c:pt>
              </c:strCache>
            </c:strRef>
          </c:tx>
          <c:spPr>
            <a:pattFill prst="wdUpDiag">
              <a:fgClr>
                <a:schemeClr val="accent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'MSR per MHZ per pop indexes'!$C$2:$X$2</c:f>
              <c:strCache>
                <c:ptCount val="22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  <c:pt idx="21">
                  <c:v>FY26F</c:v>
                </c:pt>
              </c:strCache>
            </c:strRef>
          </c:cat>
          <c:val>
            <c:numRef>
              <c:f>'MSR per MHZ per pop indexes'!$C$24:$W$24</c:f>
              <c:numCache>
                <c:formatCode>0.0%;\(0.0%\)</c:formatCode>
                <c:ptCount val="21"/>
                <c:pt idx="0">
                  <c:v>0.17921146953405018</c:v>
                </c:pt>
                <c:pt idx="1">
                  <c:v>0.17921146953405018</c:v>
                </c:pt>
                <c:pt idx="2">
                  <c:v>0.17921146953405018</c:v>
                </c:pt>
                <c:pt idx="3">
                  <c:v>0.17921146953405018</c:v>
                </c:pt>
                <c:pt idx="4">
                  <c:v>0.17921146953405018</c:v>
                </c:pt>
                <c:pt idx="5">
                  <c:v>0.17921146953405018</c:v>
                </c:pt>
                <c:pt idx="6">
                  <c:v>0.17921146953405018</c:v>
                </c:pt>
                <c:pt idx="7">
                  <c:v>0.17921146953405018</c:v>
                </c:pt>
                <c:pt idx="8">
                  <c:v>0.17921146953405018</c:v>
                </c:pt>
                <c:pt idx="9">
                  <c:v>0.14326647564469913</c:v>
                </c:pt>
                <c:pt idx="10">
                  <c:v>0.13192612137203166</c:v>
                </c:pt>
                <c:pt idx="11">
                  <c:v>0.13192612137203166</c:v>
                </c:pt>
                <c:pt idx="12">
                  <c:v>0.13192612137203166</c:v>
                </c:pt>
                <c:pt idx="13">
                  <c:v>0.12690355329949238</c:v>
                </c:pt>
                <c:pt idx="14">
                  <c:v>0.12690355329949238</c:v>
                </c:pt>
                <c:pt idx="15">
                  <c:v>0.24644030668127054</c:v>
                </c:pt>
                <c:pt idx="16">
                  <c:v>0.24644030668127054</c:v>
                </c:pt>
                <c:pt idx="17">
                  <c:v>0.24644030668127054</c:v>
                </c:pt>
                <c:pt idx="18">
                  <c:v>0.24644030668127054</c:v>
                </c:pt>
                <c:pt idx="19">
                  <c:v>0.31461761858664083</c:v>
                </c:pt>
                <c:pt idx="20">
                  <c:v>0.31461761858664083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64-478F-9174-1677B119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933391"/>
        <c:axId val="902934831"/>
      </c:areaChart>
      <c:catAx>
        <c:axId val="90293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934831"/>
        <c:crosses val="autoZero"/>
        <c:auto val="1"/>
        <c:lblAlgn val="ctr"/>
        <c:lblOffset val="100"/>
        <c:tickLblSkip val="2"/>
        <c:noMultiLvlLbl val="0"/>
      </c:catAx>
      <c:valAx>
        <c:axId val="90293483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;\(0.0%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933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69694738883787E-2"/>
          <c:y val="2.8252405949256341E-2"/>
          <c:w val="0.92178568949205852"/>
          <c:h val="0.8326195683872849"/>
        </c:manualLayout>
      </c:layout>
      <c:lineChart>
        <c:grouping val="standard"/>
        <c:varyColors val="0"/>
        <c:ser>
          <c:idx val="1"/>
          <c:order val="0"/>
          <c:tx>
            <c:strRef>
              <c:f>'MSR per MHZ per pop indexes'!$A$42</c:f>
              <c:strCache>
                <c:ptCount val="1"/>
                <c:pt idx="0">
                  <c:v>Unweighted</c:v>
                </c:pt>
              </c:strCache>
            </c:strRef>
          </c:tx>
          <c:spPr>
            <a:ln>
              <a:solidFill>
                <a:schemeClr val="tx2">
                  <a:lumMod val="25000"/>
                  <a:lumOff val="75000"/>
                </a:schemeClr>
              </a:solidFill>
            </a:ln>
          </c:spPr>
          <c:marker>
            <c:symbol val="none"/>
          </c:marker>
          <c:cat>
            <c:strRef>
              <c:f>'MSR per MHZ per pop indexes'!$C$2:$W$2</c:f>
              <c:strCache>
                <c:ptCount val="21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</c:strCache>
            </c:strRef>
          </c:cat>
          <c:val>
            <c:numRef>
              <c:f>'MSR per MHZ per pop indexes'!$C$42:$W$42</c:f>
              <c:numCache>
                <c:formatCode>0.00</c:formatCode>
                <c:ptCount val="21"/>
                <c:pt idx="0">
                  <c:v>0.87272391778479397</c:v>
                </c:pt>
                <c:pt idx="1">
                  <c:v>0.90393201160738701</c:v>
                </c:pt>
                <c:pt idx="2">
                  <c:v>0.98539158281672379</c:v>
                </c:pt>
                <c:pt idx="3">
                  <c:v>1.0614835163326481</c:v>
                </c:pt>
                <c:pt idx="4">
                  <c:v>1.1198839246153558</c:v>
                </c:pt>
                <c:pt idx="5">
                  <c:v>1.2200470571079522</c:v>
                </c:pt>
                <c:pt idx="6">
                  <c:v>1.2340030172349341</c:v>
                </c:pt>
                <c:pt idx="7">
                  <c:v>1.1947431302270011</c:v>
                </c:pt>
                <c:pt idx="8">
                  <c:v>1.1534627957989729</c:v>
                </c:pt>
                <c:pt idx="9">
                  <c:v>0.90762040790353671</c:v>
                </c:pt>
                <c:pt idx="10">
                  <c:v>0.86188027137640078</c:v>
                </c:pt>
                <c:pt idx="11">
                  <c:v>0.81681700023126114</c:v>
                </c:pt>
                <c:pt idx="12">
                  <c:v>0.76026527368046004</c:v>
                </c:pt>
                <c:pt idx="13">
                  <c:v>0.69420595190057144</c:v>
                </c:pt>
                <c:pt idx="14">
                  <c:v>0.67180998306808726</c:v>
                </c:pt>
                <c:pt idx="15">
                  <c:v>0.54016665467464653</c:v>
                </c:pt>
                <c:pt idx="16">
                  <c:v>0.51972517503664006</c:v>
                </c:pt>
                <c:pt idx="17">
                  <c:v>0.54727537401662663</c:v>
                </c:pt>
                <c:pt idx="18">
                  <c:v>0.57175219985789816</c:v>
                </c:pt>
                <c:pt idx="19">
                  <c:v>0.51768981757135724</c:v>
                </c:pt>
                <c:pt idx="20">
                  <c:v>0.53511299973579718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D-41C9-B20E-7F24D5D66906}"/>
            </c:ext>
          </c:extLst>
        </c:ser>
        <c:ser>
          <c:idx val="0"/>
          <c:order val="1"/>
          <c:tx>
            <c:strRef>
              <c:f>'MSR per MHZ per pop indexes'!$A$44</c:f>
              <c:strCache>
                <c:ptCount val="1"/>
                <c:pt idx="0">
                  <c:v>Weighted</c:v>
                </c:pt>
              </c:strCache>
            </c:strRef>
          </c:tx>
          <c:spPr>
            <a:ln>
              <a:solidFill>
                <a:schemeClr val="tx2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strRef>
              <c:f>'MSR per MHZ per pop indexes'!$C$2:$W$2</c:f>
              <c:strCache>
                <c:ptCount val="21"/>
                <c:pt idx="0">
                  <c:v>FY05</c:v>
                </c:pt>
                <c:pt idx="1">
                  <c:v>FY06</c:v>
                </c:pt>
                <c:pt idx="2">
                  <c:v>FY07</c:v>
                </c:pt>
                <c:pt idx="3">
                  <c:v>FY08</c:v>
                </c:pt>
                <c:pt idx="4">
                  <c:v>FY09</c:v>
                </c:pt>
                <c:pt idx="5">
                  <c:v>FY10</c:v>
                </c:pt>
                <c:pt idx="6">
                  <c:v>FY11</c:v>
                </c:pt>
                <c:pt idx="7">
                  <c:v>FY12</c:v>
                </c:pt>
                <c:pt idx="8">
                  <c:v>FY13</c:v>
                </c:pt>
                <c:pt idx="9">
                  <c:v>FY14</c:v>
                </c:pt>
                <c:pt idx="10">
                  <c:v>FY15</c:v>
                </c:pt>
                <c:pt idx="11">
                  <c:v>FY16</c:v>
                </c:pt>
                <c:pt idx="12">
                  <c:v>FY17</c:v>
                </c:pt>
                <c:pt idx="13">
                  <c:v>FY18</c:v>
                </c:pt>
                <c:pt idx="14">
                  <c:v>FY19</c:v>
                </c:pt>
                <c:pt idx="15">
                  <c:v>FY20</c:v>
                </c:pt>
                <c:pt idx="16">
                  <c:v>FY21</c:v>
                </c:pt>
                <c:pt idx="17">
                  <c:v>FY22</c:v>
                </c:pt>
                <c:pt idx="18">
                  <c:v>FY23</c:v>
                </c:pt>
                <c:pt idx="19">
                  <c:v>FY24F</c:v>
                </c:pt>
                <c:pt idx="20">
                  <c:v>FY25F</c:v>
                </c:pt>
              </c:strCache>
            </c:strRef>
          </c:cat>
          <c:val>
            <c:numRef>
              <c:f>'MSR per MHZ per pop indexes'!$C$44:$W$44</c:f>
              <c:numCache>
                <c:formatCode>0.00</c:formatCode>
                <c:ptCount val="21"/>
                <c:pt idx="0">
                  <c:v>0.87272391778479397</c:v>
                </c:pt>
                <c:pt idx="1">
                  <c:v>0.90393201160738701</c:v>
                </c:pt>
                <c:pt idx="2">
                  <c:v>0.98539158281672379</c:v>
                </c:pt>
                <c:pt idx="3">
                  <c:v>1.0614835163326481</c:v>
                </c:pt>
                <c:pt idx="4">
                  <c:v>1.1198839246153558</c:v>
                </c:pt>
                <c:pt idx="5">
                  <c:v>1.2200470571079522</c:v>
                </c:pt>
                <c:pt idx="6">
                  <c:v>1.2340030172349341</c:v>
                </c:pt>
                <c:pt idx="7">
                  <c:v>1.1947431302270011</c:v>
                </c:pt>
                <c:pt idx="8">
                  <c:v>1.1534627957989729</c:v>
                </c:pt>
                <c:pt idx="9">
                  <c:v>0.91162671300401665</c:v>
                </c:pt>
                <c:pt idx="10">
                  <c:v>0.78999434635767118</c:v>
                </c:pt>
                <c:pt idx="11">
                  <c:v>0.74868961922174171</c:v>
                </c:pt>
                <c:pt idx="12">
                  <c:v>0.69685464198000469</c:v>
                </c:pt>
                <c:pt idx="13">
                  <c:v>0.61258339810995599</c:v>
                </c:pt>
                <c:pt idx="14">
                  <c:v>0.59282067689760176</c:v>
                </c:pt>
                <c:pt idx="15">
                  <c:v>0.51034404763450236</c:v>
                </c:pt>
                <c:pt idx="16">
                  <c:v>0.49103114231571332</c:v>
                </c:pt>
                <c:pt idx="17">
                  <c:v>0.51706029450218249</c:v>
                </c:pt>
                <c:pt idx="18">
                  <c:v>0.54018575451526529</c:v>
                </c:pt>
                <c:pt idx="19">
                  <c:v>0.51274142839490577</c:v>
                </c:pt>
                <c:pt idx="20">
                  <c:v>0.52999806935433158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D-41C9-B20E-7F24D5D66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022175"/>
        <c:axId val="308023615"/>
      </c:lineChart>
      <c:catAx>
        <c:axId val="30802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23615"/>
        <c:crosses val="autoZero"/>
        <c:auto val="1"/>
        <c:lblAlgn val="ctr"/>
        <c:lblOffset val="100"/>
        <c:tickLblSkip val="2"/>
        <c:noMultiLvlLbl val="0"/>
      </c:catAx>
      <c:valAx>
        <c:axId val="30802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2217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331450214107718"/>
          <c:y val="0.50887540099154271"/>
          <c:w val="0.27939672523668013"/>
          <c:h val="0.1628047535724701"/>
        </c:manualLayout>
      </c:layout>
      <c:overlay val="0"/>
      <c:spPr>
        <a:solidFill>
          <a:schemeClr val="bg1"/>
        </a:solidFill>
        <a:ln>
          <a:solidFill>
            <a:schemeClr val="bg2">
              <a:lumMod val="9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76199</xdr:colOff>
      <xdr:row>72</xdr:row>
      <xdr:rowOff>23812</xdr:rowOff>
    </xdr:from>
    <xdr:to>
      <xdr:col>34</xdr:col>
      <xdr:colOff>390524</xdr:colOff>
      <xdr:row>89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0BB472-17DA-4A36-91ED-11B153840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200024</xdr:colOff>
      <xdr:row>53</xdr:row>
      <xdr:rowOff>114300</xdr:rowOff>
    </xdr:from>
    <xdr:to>
      <xdr:col>34</xdr:col>
      <xdr:colOff>400049</xdr:colOff>
      <xdr:row>70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B3A138-CF0B-459B-B3B9-7D1BDF6F4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335755</xdr:colOff>
      <xdr:row>53</xdr:row>
      <xdr:rowOff>114299</xdr:rowOff>
    </xdr:from>
    <xdr:to>
      <xdr:col>24</xdr:col>
      <xdr:colOff>100013</xdr:colOff>
      <xdr:row>70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FBD12B-1D79-48E4-9E06-ADEBFB6FD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252413</xdr:colOff>
      <xdr:row>53</xdr:row>
      <xdr:rowOff>123823</xdr:rowOff>
    </xdr:from>
    <xdr:to>
      <xdr:col>13</xdr:col>
      <xdr:colOff>540542</xdr:colOff>
      <xdr:row>70</xdr:row>
      <xdr:rowOff>114298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74D1F4-AC50-4BF0-98F4-526C2AC49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69054</xdr:colOff>
      <xdr:row>72</xdr:row>
      <xdr:rowOff>109538</xdr:rowOff>
    </xdr:from>
    <xdr:to>
      <xdr:col>23</xdr:col>
      <xdr:colOff>319086</xdr:colOff>
      <xdr:row>89</xdr:row>
      <xdr:rowOff>100013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7FBABE-35F9-4D1F-9634-D6D297ED9916}"/>
            </a:ext>
            <a:ext uri="{147F2762-F138-4A5C-976F-8EAC2B608ADB}">
              <a16:predDERef xmlns:a16="http://schemas.microsoft.com/office/drawing/2014/main" pred="{1774D1F4-AC50-4BF0-98F4-526C2AC49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280988</xdr:colOff>
      <xdr:row>71</xdr:row>
      <xdr:rowOff>142875</xdr:rowOff>
    </xdr:from>
    <xdr:to>
      <xdr:col>13</xdr:col>
      <xdr:colOff>569117</xdr:colOff>
      <xdr:row>88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FD86966-271E-42D3-9761-126CC6267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B4CE-7E83-42F2-8DCC-3C0ED62D2C3F}">
  <dimension ref="A2:AR53"/>
  <sheetViews>
    <sheetView tabSelected="1" topLeftCell="A45" zoomScaleNormal="100" workbookViewId="0">
      <pane xSplit="1" topLeftCell="N1" activePane="topRight" state="frozen"/>
      <selection pane="topRight" activeCell="F32" sqref="F32"/>
    </sheetView>
  </sheetViews>
  <sheetFormatPr defaultRowHeight="12.75"/>
  <cols>
    <col min="1" max="1" width="29" customWidth="1"/>
    <col min="2" max="2" width="5.5703125" customWidth="1"/>
    <col min="3" max="6" width="9.28515625" customWidth="1"/>
    <col min="7" max="7" width="9.140625" customWidth="1"/>
  </cols>
  <sheetData>
    <row r="2" spans="1:26" ht="14.25">
      <c r="A2" s="1" t="s">
        <v>0</v>
      </c>
      <c r="B2" s="2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  <c r="R2" s="23" t="s">
        <v>17</v>
      </c>
      <c r="S2" s="23" t="s">
        <v>18</v>
      </c>
      <c r="T2" s="23" t="s">
        <v>19</v>
      </c>
      <c r="U2" s="23" t="s">
        <v>20</v>
      </c>
      <c r="V2" s="23" t="s">
        <v>21</v>
      </c>
      <c r="W2" s="23" t="s">
        <v>22</v>
      </c>
      <c r="X2" s="23" t="s">
        <v>23</v>
      </c>
    </row>
    <row r="3" spans="1:26">
      <c r="A3" s="20" t="s">
        <v>24</v>
      </c>
    </row>
    <row r="4" spans="1:26" ht="14.25">
      <c r="A4" t="s">
        <v>25</v>
      </c>
      <c r="C4" s="3">
        <v>3760</v>
      </c>
      <c r="D4" s="3">
        <v>3894</v>
      </c>
      <c r="E4" s="3">
        <v>4440</v>
      </c>
      <c r="F4" s="3">
        <v>5069</v>
      </c>
      <c r="G4" s="3">
        <v>5564</v>
      </c>
      <c r="H4" s="3">
        <v>5881</v>
      </c>
      <c r="I4" s="3">
        <v>6191</v>
      </c>
      <c r="J4" s="3">
        <v>6573</v>
      </c>
      <c r="K4" s="3">
        <v>6941</v>
      </c>
      <c r="L4" s="3">
        <v>7398</v>
      </c>
      <c r="M4" s="3">
        <v>7929</v>
      </c>
      <c r="N4" s="3">
        <v>7823</v>
      </c>
      <c r="O4" s="3">
        <v>7757</v>
      </c>
      <c r="P4" s="3">
        <v>7275</v>
      </c>
      <c r="Q4" s="3">
        <v>7124</v>
      </c>
      <c r="R4" s="3">
        <v>6782</v>
      </c>
      <c r="S4" s="3">
        <v>6781</v>
      </c>
      <c r="T4" s="3">
        <v>7218</v>
      </c>
      <c r="U4" s="3">
        <v>7785</v>
      </c>
      <c r="V4" s="3">
        <v>8258.5481939752244</v>
      </c>
      <c r="W4" s="3">
        <v>8739.7366179673299</v>
      </c>
      <c r="X4" s="3">
        <v>9185.4417915767608</v>
      </c>
      <c r="Y4" s="4"/>
      <c r="Z4" s="3"/>
    </row>
    <row r="5" spans="1:26" ht="14.25">
      <c r="A5" t="s">
        <v>26</v>
      </c>
      <c r="C5" s="3">
        <v>3367</v>
      </c>
      <c r="D5" s="3">
        <v>3494</v>
      </c>
      <c r="E5" s="3">
        <v>3647</v>
      </c>
      <c r="F5" s="3">
        <v>3723</v>
      </c>
      <c r="G5" s="3">
        <v>4087</v>
      </c>
      <c r="H5" s="3">
        <v>4602</v>
      </c>
      <c r="I5" s="3">
        <v>4988</v>
      </c>
      <c r="J5" s="3">
        <v>5039</v>
      </c>
      <c r="K5" s="3">
        <v>4829</v>
      </c>
      <c r="L5" s="3">
        <v>4637</v>
      </c>
      <c r="M5" s="3">
        <v>4765</v>
      </c>
      <c r="N5" s="3">
        <v>4670</v>
      </c>
      <c r="O5" s="3">
        <v>3872</v>
      </c>
      <c r="P5" s="3">
        <v>3837</v>
      </c>
      <c r="Q5" s="3">
        <v>3803</v>
      </c>
      <c r="R5" s="3">
        <v>3614</v>
      </c>
      <c r="S5" s="3">
        <v>3451</v>
      </c>
      <c r="T5" s="3">
        <v>3688</v>
      </c>
      <c r="U5" s="3">
        <v>3797</v>
      </c>
      <c r="V5" s="3">
        <v>3919.9814999999999</v>
      </c>
      <c r="W5" s="3">
        <v>4062.8314800000003</v>
      </c>
      <c r="X5" s="3">
        <v>4208.3057639999997</v>
      </c>
      <c r="Y5" s="4"/>
    </row>
    <row r="6" spans="1:26" ht="14.25">
      <c r="A6" t="s">
        <v>27</v>
      </c>
      <c r="C6" s="3">
        <v>2635</v>
      </c>
      <c r="D6" s="3">
        <v>2857</v>
      </c>
      <c r="E6" s="3">
        <v>3255</v>
      </c>
      <c r="F6" s="3">
        <v>3656</v>
      </c>
      <c r="G6" s="3">
        <v>3769</v>
      </c>
      <c r="H6" s="3">
        <v>4402.8</v>
      </c>
      <c r="I6" s="3">
        <v>4088.4</v>
      </c>
      <c r="J6" s="3">
        <v>3402.8</v>
      </c>
      <c r="K6" s="3">
        <v>2987.2</v>
      </c>
      <c r="L6" s="3">
        <v>2724.6</v>
      </c>
      <c r="M6" s="3">
        <v>2750.3319999999999</v>
      </c>
      <c r="N6" s="3">
        <v>2357</v>
      </c>
      <c r="O6" s="3">
        <v>2423.6717017208416</v>
      </c>
      <c r="P6" s="3">
        <v>2432.0219885277247</v>
      </c>
      <c r="Q6" s="3">
        <v>2385</v>
      </c>
      <c r="R6" s="3">
        <v>2190</v>
      </c>
      <c r="S6" s="3">
        <v>1930</v>
      </c>
      <c r="T6" s="3">
        <v>1971</v>
      </c>
      <c r="U6" s="3">
        <v>2155</v>
      </c>
      <c r="V6" s="3">
        <v>2242.6025250000002</v>
      </c>
      <c r="W6" s="3">
        <v>2340.6194909999999</v>
      </c>
      <c r="X6" s="3">
        <v>2428.5256172400004</v>
      </c>
      <c r="Y6" s="4"/>
    </row>
    <row r="7" spans="1:26" ht="15">
      <c r="A7" t="s">
        <v>28</v>
      </c>
      <c r="C7" s="5">
        <f t="shared" ref="C7:X7" si="0">C4+C5+C6</f>
        <v>9762</v>
      </c>
      <c r="D7" s="5">
        <f t="shared" si="0"/>
        <v>10245</v>
      </c>
      <c r="E7" s="5">
        <f t="shared" si="0"/>
        <v>11342</v>
      </c>
      <c r="F7" s="5">
        <f t="shared" si="0"/>
        <v>12448</v>
      </c>
      <c r="G7" s="5">
        <f t="shared" si="0"/>
        <v>13420</v>
      </c>
      <c r="H7" s="5">
        <f t="shared" si="0"/>
        <v>14885.8</v>
      </c>
      <c r="I7" s="5">
        <f t="shared" si="0"/>
        <v>15267.4</v>
      </c>
      <c r="J7" s="5">
        <f t="shared" si="0"/>
        <v>15014.8</v>
      </c>
      <c r="K7" s="5">
        <f t="shared" si="0"/>
        <v>14757.2</v>
      </c>
      <c r="L7" s="5">
        <f t="shared" si="0"/>
        <v>14759.6</v>
      </c>
      <c r="M7" s="5">
        <f t="shared" si="0"/>
        <v>15444.332</v>
      </c>
      <c r="N7" s="5">
        <f t="shared" si="0"/>
        <v>14850</v>
      </c>
      <c r="O7" s="5">
        <f t="shared" si="0"/>
        <v>14052.671701720841</v>
      </c>
      <c r="P7" s="5">
        <f t="shared" si="0"/>
        <v>13544.021988527726</v>
      </c>
      <c r="Q7" s="5">
        <f t="shared" si="0"/>
        <v>13312</v>
      </c>
      <c r="R7" s="5">
        <f t="shared" si="0"/>
        <v>12586</v>
      </c>
      <c r="S7" s="5">
        <f t="shared" si="0"/>
        <v>12162</v>
      </c>
      <c r="T7" s="5">
        <f t="shared" si="0"/>
        <v>12877</v>
      </c>
      <c r="U7" s="5">
        <f t="shared" si="0"/>
        <v>13737</v>
      </c>
      <c r="V7" s="5">
        <f t="shared" si="0"/>
        <v>14421.132218975225</v>
      </c>
      <c r="W7" s="5">
        <f t="shared" si="0"/>
        <v>15143.18758896733</v>
      </c>
      <c r="X7" s="5">
        <f t="shared" si="0"/>
        <v>15822.27317281676</v>
      </c>
      <c r="Y7" s="4"/>
    </row>
    <row r="8" spans="1:26">
      <c r="C8" s="18"/>
      <c r="D8" s="19">
        <f t="shared" ref="D8:X8" si="1">D7/C7-1</f>
        <v>4.947756607252618E-2</v>
      </c>
      <c r="E8" s="19">
        <f t="shared" si="1"/>
        <v>0.10707662274280128</v>
      </c>
      <c r="F8" s="19">
        <f t="shared" si="1"/>
        <v>9.7513666020102363E-2</v>
      </c>
      <c r="G8" s="19">
        <f t="shared" si="1"/>
        <v>7.8084832904884216E-2</v>
      </c>
      <c r="H8" s="19">
        <f t="shared" si="1"/>
        <v>0.10922503725782406</v>
      </c>
      <c r="I8" s="19">
        <f t="shared" si="1"/>
        <v>2.5635169087318221E-2</v>
      </c>
      <c r="J8" s="19">
        <f t="shared" si="1"/>
        <v>-1.6545056787665269E-2</v>
      </c>
      <c r="K8" s="19">
        <f t="shared" si="1"/>
        <v>-1.7156405679729203E-2</v>
      </c>
      <c r="L8" s="19">
        <f t="shared" si="1"/>
        <v>1.6263247770575973E-4</v>
      </c>
      <c r="M8" s="19">
        <f t="shared" si="1"/>
        <v>4.639231415485523E-2</v>
      </c>
      <c r="N8" s="19">
        <f t="shared" si="1"/>
        <v>-3.8482208230177894E-2</v>
      </c>
      <c r="O8" s="19">
        <f t="shared" si="1"/>
        <v>-5.3692141298259832E-2</v>
      </c>
      <c r="P8" s="19">
        <f t="shared" si="1"/>
        <v>-3.6195943660366603E-2</v>
      </c>
      <c r="Q8" s="19">
        <f t="shared" si="1"/>
        <v>-1.7130951849033904E-2</v>
      </c>
      <c r="R8" s="19">
        <f t="shared" si="1"/>
        <v>-5.4537259615384581E-2</v>
      </c>
      <c r="S8" s="19">
        <f t="shared" si="1"/>
        <v>-3.3688225011918038E-2</v>
      </c>
      <c r="T8" s="19">
        <f t="shared" si="1"/>
        <v>5.878967275119229E-2</v>
      </c>
      <c r="U8" s="19">
        <f t="shared" si="1"/>
        <v>6.6785742020657013E-2</v>
      </c>
      <c r="V8" s="19">
        <f t="shared" si="1"/>
        <v>4.9802156145826837E-2</v>
      </c>
      <c r="W8" s="19">
        <f t="shared" si="1"/>
        <v>5.0069256631738668E-2</v>
      </c>
      <c r="X8" s="19">
        <f t="shared" si="1"/>
        <v>4.4844295816832025E-2</v>
      </c>
    </row>
    <row r="9" spans="1:26">
      <c r="A9" s="20" t="s">
        <v>29</v>
      </c>
      <c r="G9" s="24">
        <f t="shared" ref="G9:W9" si="2">G6/F6-1</f>
        <v>3.0908096280087616E-2</v>
      </c>
      <c r="H9" s="24">
        <f t="shared" si="2"/>
        <v>0.1681613159989388</v>
      </c>
      <c r="I9" s="24">
        <f t="shared" si="2"/>
        <v>-7.14091032979014E-2</v>
      </c>
      <c r="J9" s="24">
        <f t="shared" si="2"/>
        <v>-0.16769396340866838</v>
      </c>
      <c r="K9" s="24">
        <f t="shared" si="2"/>
        <v>-0.12213471258963216</v>
      </c>
      <c r="L9" s="24">
        <f t="shared" si="2"/>
        <v>-8.7908409212640537E-2</v>
      </c>
      <c r="M9" s="24">
        <f t="shared" si="2"/>
        <v>9.4443221023270407E-3</v>
      </c>
      <c r="N9" s="24">
        <f t="shared" si="2"/>
        <v>-0.14301255266636892</v>
      </c>
      <c r="O9" s="24">
        <f t="shared" si="2"/>
        <v>2.8286678710581992E-2</v>
      </c>
      <c r="P9" s="24">
        <f t="shared" si="2"/>
        <v>3.4453044118780696E-3</v>
      </c>
      <c r="Q9" s="24">
        <f t="shared" si="2"/>
        <v>-1.9334524420229648E-2</v>
      </c>
      <c r="R9" s="24">
        <f t="shared" si="2"/>
        <v>-8.1761006289308158E-2</v>
      </c>
      <c r="S9" s="24">
        <f t="shared" si="2"/>
        <v>-0.11872146118721461</v>
      </c>
      <c r="T9" s="24">
        <f t="shared" si="2"/>
        <v>2.1243523316062163E-2</v>
      </c>
      <c r="U9" s="24">
        <f t="shared" si="2"/>
        <v>9.3353627600202937E-2</v>
      </c>
      <c r="V9" s="24">
        <f t="shared" si="2"/>
        <v>4.0650823665893343E-2</v>
      </c>
      <c r="W9" s="24">
        <f t="shared" si="2"/>
        <v>4.3706793739563654E-2</v>
      </c>
      <c r="X9" s="24">
        <f>X6/W6-1</f>
        <v>3.7556777843648526E-2</v>
      </c>
    </row>
    <row r="10" spans="1:26" ht="15">
      <c r="A10" t="s">
        <v>30</v>
      </c>
      <c r="C10" s="6">
        <v>1485.2990987927221</v>
      </c>
      <c r="D10" s="6">
        <v>1577.1726305050161</v>
      </c>
      <c r="E10" s="6">
        <v>1842.7170209148103</v>
      </c>
      <c r="F10" s="6">
        <v>2154.4585988777417</v>
      </c>
      <c r="G10" s="6">
        <v>2420.4866451283792</v>
      </c>
      <c r="H10" s="6">
        <v>2617.1999999999998</v>
      </c>
      <c r="I10" s="6">
        <v>2880.3599999999997</v>
      </c>
      <c r="J10" s="6">
        <v>3124.7999999999997</v>
      </c>
      <c r="K10" s="6">
        <v>3496.76</v>
      </c>
      <c r="L10" s="6">
        <v>3868</v>
      </c>
      <c r="M10" s="6">
        <v>4123.08</v>
      </c>
      <c r="N10" s="6">
        <v>4067.96</v>
      </c>
      <c r="O10" s="6">
        <v>4033.6400000000003</v>
      </c>
      <c r="P10" s="6">
        <v>3783</v>
      </c>
      <c r="Q10" s="6">
        <v>3757</v>
      </c>
      <c r="R10" s="6">
        <v>3477</v>
      </c>
      <c r="S10" s="6">
        <v>3647</v>
      </c>
      <c r="T10" s="6">
        <v>3997</v>
      </c>
      <c r="U10" s="6">
        <v>4643.3035289811596</v>
      </c>
      <c r="V10" s="6">
        <v>4945.2923140299272</v>
      </c>
      <c r="W10" s="6">
        <v>5176.1159116289346</v>
      </c>
      <c r="X10" s="6">
        <v>5367.1042661988895</v>
      </c>
    </row>
    <row r="11" spans="1:26" ht="15">
      <c r="A11" t="s">
        <v>31</v>
      </c>
      <c r="C11" s="6">
        <v>729.29622544833478</v>
      </c>
      <c r="D11" s="6">
        <v>774.2745772843723</v>
      </c>
      <c r="E11" s="6">
        <v>826.41456020495309</v>
      </c>
      <c r="F11" s="6">
        <v>862.25125106746373</v>
      </c>
      <c r="G11" s="6">
        <v>966.98908625106753</v>
      </c>
      <c r="H11" s="6">
        <v>1111.8487019641334</v>
      </c>
      <c r="I11" s="6">
        <v>1230.0467634500428</v>
      </c>
      <c r="J11" s="6">
        <v>1267.8184244235697</v>
      </c>
      <c r="K11" s="6">
        <v>1286.9945821906308</v>
      </c>
      <c r="L11" s="6">
        <v>1370.6252480627481</v>
      </c>
      <c r="M11" s="6">
        <v>1422.2909794107609</v>
      </c>
      <c r="N11" s="6">
        <v>1419.7004936917169</v>
      </c>
      <c r="O11" s="6">
        <v>1226.6312166172106</v>
      </c>
      <c r="P11" s="6">
        <v>1213.6065502533736</v>
      </c>
      <c r="Q11" s="6">
        <v>1128.0686888669086</v>
      </c>
      <c r="R11" s="6">
        <v>1069.7439999999999</v>
      </c>
      <c r="S11" s="6">
        <v>828.24</v>
      </c>
      <c r="T11" s="6">
        <v>973.63200000000006</v>
      </c>
      <c r="U11" s="6">
        <v>983.423</v>
      </c>
      <c r="V11" s="6">
        <v>1030.9551345</v>
      </c>
      <c r="W11" s="6">
        <v>1080.7131736800002</v>
      </c>
      <c r="X11" s="6">
        <v>1132.0342505159999</v>
      </c>
    </row>
    <row r="12" spans="1:26" ht="15">
      <c r="A12" t="s">
        <v>32</v>
      </c>
      <c r="C12" s="6">
        <v>579.69999999999982</v>
      </c>
      <c r="D12" s="6">
        <v>657.10999999999979</v>
      </c>
      <c r="E12" s="6">
        <v>781.19999999999982</v>
      </c>
      <c r="F12" s="6">
        <v>913.99999999999977</v>
      </c>
      <c r="G12" s="6">
        <v>979.93999999999983</v>
      </c>
      <c r="H12" s="6">
        <v>1188.7559999999999</v>
      </c>
      <c r="I12" s="6">
        <v>1144.752</v>
      </c>
      <c r="J12" s="6">
        <v>986.81200000000001</v>
      </c>
      <c r="K12" s="6">
        <v>896.16</v>
      </c>
      <c r="L12" s="6">
        <v>844.62599999999998</v>
      </c>
      <c r="M12" s="6">
        <v>852.60291999999993</v>
      </c>
      <c r="N12" s="6">
        <v>754.24</v>
      </c>
      <c r="O12" s="6">
        <v>799.81166156787776</v>
      </c>
      <c r="P12" s="6">
        <v>802.56725621414921</v>
      </c>
      <c r="Q12" s="6">
        <v>763.2</v>
      </c>
      <c r="R12" s="6">
        <v>700.80000000000007</v>
      </c>
      <c r="S12" s="9">
        <v>615.66999999999996</v>
      </c>
      <c r="T12" s="9">
        <v>616.923</v>
      </c>
      <c r="U12" s="9">
        <v>709.6690114704752</v>
      </c>
      <c r="V12" s="9">
        <v>745.3101573193577</v>
      </c>
      <c r="W12" s="9">
        <v>788.3566268779341</v>
      </c>
      <c r="X12" s="9">
        <v>825.47556450233742</v>
      </c>
    </row>
    <row r="13" spans="1:26" ht="15">
      <c r="A13" t="s">
        <v>33</v>
      </c>
      <c r="C13" s="5">
        <f t="shared" ref="C13:X13" si="3">C10+C11+C12</f>
        <v>2794.2953242410567</v>
      </c>
      <c r="D13" s="5">
        <f t="shared" si="3"/>
        <v>3008.557207789388</v>
      </c>
      <c r="E13" s="5">
        <f t="shared" si="3"/>
        <v>3450.3315811197631</v>
      </c>
      <c r="F13" s="5">
        <f t="shared" si="3"/>
        <v>3930.709849945205</v>
      </c>
      <c r="G13" s="5">
        <f t="shared" si="3"/>
        <v>4367.4157313794467</v>
      </c>
      <c r="H13" s="5">
        <f t="shared" si="3"/>
        <v>4917.8047019641326</v>
      </c>
      <c r="I13" s="5">
        <f t="shared" si="3"/>
        <v>5255.1587634500429</v>
      </c>
      <c r="J13" s="5">
        <f t="shared" si="3"/>
        <v>5379.4304244235691</v>
      </c>
      <c r="K13" s="5">
        <f t="shared" si="3"/>
        <v>5679.9145821906313</v>
      </c>
      <c r="L13" s="5">
        <f t="shared" si="3"/>
        <v>6083.2512480627483</v>
      </c>
      <c r="M13" s="5">
        <f t="shared" si="3"/>
        <v>6397.9738994107611</v>
      </c>
      <c r="N13" s="5">
        <f t="shared" si="3"/>
        <v>6241.9004936917172</v>
      </c>
      <c r="O13" s="5">
        <f t="shared" si="3"/>
        <v>6060.0828781850887</v>
      </c>
      <c r="P13" s="5">
        <f t="shared" si="3"/>
        <v>5799.1738064675228</v>
      </c>
      <c r="Q13" s="5">
        <f t="shared" si="3"/>
        <v>5648.2686888669086</v>
      </c>
      <c r="R13" s="5">
        <f t="shared" si="3"/>
        <v>5247.5439999999999</v>
      </c>
      <c r="S13" s="5">
        <f t="shared" si="3"/>
        <v>5090.91</v>
      </c>
      <c r="T13" s="5">
        <f t="shared" si="3"/>
        <v>5587.5549999999994</v>
      </c>
      <c r="U13" s="5">
        <f t="shared" si="3"/>
        <v>6336.3955404516346</v>
      </c>
      <c r="V13" s="5">
        <f t="shared" si="3"/>
        <v>6721.5576058492852</v>
      </c>
      <c r="W13" s="5">
        <f t="shared" si="3"/>
        <v>7045.1857121868688</v>
      </c>
      <c r="X13" s="5">
        <f t="shared" si="3"/>
        <v>7324.6140812172271</v>
      </c>
    </row>
    <row r="14" spans="1:26">
      <c r="D14" s="19">
        <f t="shared" ref="D14" si="4">D13/C13-1</f>
        <v>7.6678324473998138E-2</v>
      </c>
      <c r="E14" s="19">
        <f t="shared" ref="E14" si="5">E13/D13-1</f>
        <v>0.14683927970077715</v>
      </c>
      <c r="F14" s="19">
        <f t="shared" ref="F14" si="6">F13/E13-1</f>
        <v>0.13922669677722421</v>
      </c>
      <c r="G14" s="19">
        <f t="shared" ref="G14" si="7">G13/F13-1</f>
        <v>0.11110102197961247</v>
      </c>
      <c r="H14" s="19">
        <f t="shared" ref="H14" si="8">H13/G13-1</f>
        <v>0.12602165775751462</v>
      </c>
      <c r="I14" s="19">
        <f t="shared" ref="I14" si="9">I13/H13-1</f>
        <v>6.8598507246774965E-2</v>
      </c>
      <c r="J14" s="19">
        <f t="shared" ref="J14" si="10">J13/I13-1</f>
        <v>2.3647555966880285E-2</v>
      </c>
      <c r="K14" s="19">
        <f t="shared" ref="K14" si="11">K13/J13-1</f>
        <v>5.5857987567384582E-2</v>
      </c>
      <c r="L14" s="19">
        <f t="shared" ref="L14" si="12">L13/K13-1</f>
        <v>7.1011044274640778E-2</v>
      </c>
      <c r="M14" s="19">
        <f t="shared" ref="M14" si="13">M13/L13-1</f>
        <v>5.1735928455731273E-2</v>
      </c>
      <c r="N14" s="19">
        <f t="shared" ref="N14" si="14">N13/M13-1</f>
        <v>-2.4394192313510032E-2</v>
      </c>
      <c r="O14" s="19">
        <f t="shared" ref="O14" si="15">O13/N13-1</f>
        <v>-2.9128566802751776E-2</v>
      </c>
      <c r="P14" s="19">
        <f t="shared" ref="P14" si="16">P13/O13-1</f>
        <v>-4.3053713449494047E-2</v>
      </c>
      <c r="Q14" s="19">
        <f t="shared" ref="Q14" si="17">Q13/P13-1</f>
        <v>-2.6021830460110973E-2</v>
      </c>
      <c r="R14" s="19">
        <f t="shared" ref="R14" si="18">R13/Q13-1</f>
        <v>-7.0946463587463926E-2</v>
      </c>
      <c r="S14" s="19">
        <f t="shared" ref="S14" si="19">S13/R13-1</f>
        <v>-2.9849011270796422E-2</v>
      </c>
      <c r="T14" s="19">
        <f t="shared" ref="T14" si="20">T13/S13-1</f>
        <v>9.7555250436562435E-2</v>
      </c>
      <c r="U14" s="19">
        <f t="shared" ref="U14" si="21">U13/T13-1</f>
        <v>0.1340193591743859</v>
      </c>
      <c r="V14" s="19">
        <f t="shared" ref="V14" si="22">V13/U13-1</f>
        <v>6.078567269653079E-2</v>
      </c>
      <c r="W14" s="19">
        <f t="shared" ref="W14" si="23">W13/V13-1</f>
        <v>4.8147784384969583E-2</v>
      </c>
      <c r="X14" s="19">
        <f t="shared" ref="X14" si="24">X13/W13-1</f>
        <v>3.9662314159724543E-2</v>
      </c>
    </row>
    <row r="15" spans="1:26" ht="15">
      <c r="A15" s="20" t="s">
        <v>34</v>
      </c>
      <c r="C15" s="15"/>
      <c r="D15" s="12"/>
      <c r="E15" s="12"/>
      <c r="F15" s="12"/>
      <c r="G15" s="24">
        <f t="shared" ref="G15:W15" si="25">G12/F12-1</f>
        <v>7.2144420131291076E-2</v>
      </c>
      <c r="H15" s="24">
        <f t="shared" si="25"/>
        <v>0.21309059738351332</v>
      </c>
      <c r="I15" s="24">
        <f t="shared" si="25"/>
        <v>-3.7016847864490221E-2</v>
      </c>
      <c r="J15" s="24">
        <f t="shared" si="25"/>
        <v>-0.13796874781612078</v>
      </c>
      <c r="K15" s="24">
        <f t="shared" si="25"/>
        <v>-9.1863495782378068E-2</v>
      </c>
      <c r="L15" s="24">
        <f t="shared" si="25"/>
        <v>-5.7505356186395296E-2</v>
      </c>
      <c r="M15" s="24">
        <f t="shared" si="25"/>
        <v>9.4443221023268187E-3</v>
      </c>
      <c r="N15" s="24">
        <f t="shared" si="25"/>
        <v>-0.11536779630076788</v>
      </c>
      <c r="O15" s="24">
        <f t="shared" si="25"/>
        <v>6.0420637420287582E-2</v>
      </c>
      <c r="P15" s="24">
        <f t="shared" si="25"/>
        <v>3.4453044118782916E-3</v>
      </c>
      <c r="Q15" s="24">
        <f t="shared" si="25"/>
        <v>-4.905166004385908E-2</v>
      </c>
      <c r="R15" s="24">
        <f t="shared" si="25"/>
        <v>-8.1761006289308158E-2</v>
      </c>
      <c r="S15" s="24">
        <f t="shared" si="25"/>
        <v>-0.12147545662100467</v>
      </c>
      <c r="T15" s="24">
        <f t="shared" si="25"/>
        <v>2.0351811847256762E-3</v>
      </c>
      <c r="U15" s="24">
        <f t="shared" si="25"/>
        <v>0.15033644631578857</v>
      </c>
      <c r="V15" s="24">
        <f t="shared" si="25"/>
        <v>5.0222209611537005E-2</v>
      </c>
      <c r="W15" s="24">
        <f t="shared" si="25"/>
        <v>5.7756450969889794E-2</v>
      </c>
      <c r="X15" s="24">
        <f>X12/W12-1</f>
        <v>4.7083941910151195E-2</v>
      </c>
    </row>
    <row r="16" spans="1:26" ht="15">
      <c r="A16" t="s">
        <v>35</v>
      </c>
      <c r="C16" s="6">
        <v>90</v>
      </c>
      <c r="D16" s="6">
        <v>90</v>
      </c>
      <c r="E16" s="6">
        <v>90</v>
      </c>
      <c r="F16" s="6">
        <v>90</v>
      </c>
      <c r="G16" s="6">
        <v>90</v>
      </c>
      <c r="H16" s="6">
        <v>90</v>
      </c>
      <c r="I16" s="6">
        <v>90</v>
      </c>
      <c r="J16" s="6">
        <v>90</v>
      </c>
      <c r="K16" s="6">
        <v>90</v>
      </c>
      <c r="L16" s="6">
        <v>90</v>
      </c>
      <c r="M16" s="6">
        <v>150</v>
      </c>
      <c r="N16" s="6">
        <v>150</v>
      </c>
      <c r="O16" s="6">
        <v>150</v>
      </c>
      <c r="P16" s="6">
        <v>180</v>
      </c>
      <c r="Q16" s="6">
        <v>180</v>
      </c>
      <c r="R16" s="6">
        <v>180</v>
      </c>
      <c r="S16" s="6">
        <v>180</v>
      </c>
      <c r="T16" s="6">
        <v>180</v>
      </c>
      <c r="U16" s="6">
        <v>180</v>
      </c>
      <c r="V16" s="6">
        <v>200</v>
      </c>
      <c r="W16" s="6">
        <v>200</v>
      </c>
      <c r="X16" s="10"/>
    </row>
    <row r="17" spans="1:44" ht="15">
      <c r="A17" t="s">
        <v>36</v>
      </c>
      <c r="C17" s="6">
        <v>368</v>
      </c>
      <c r="D17" s="6">
        <v>368</v>
      </c>
      <c r="E17" s="6">
        <v>368</v>
      </c>
      <c r="F17" s="6">
        <v>368</v>
      </c>
      <c r="G17" s="6">
        <v>368</v>
      </c>
      <c r="H17" s="6">
        <v>368</v>
      </c>
      <c r="I17" s="6">
        <v>368</v>
      </c>
      <c r="J17" s="6">
        <v>368</v>
      </c>
      <c r="K17" s="6">
        <v>368</v>
      </c>
      <c r="L17" s="6">
        <v>508</v>
      </c>
      <c r="M17" s="6">
        <v>508</v>
      </c>
      <c r="N17" s="6">
        <v>508</v>
      </c>
      <c r="O17" s="6">
        <v>508</v>
      </c>
      <c r="P17" s="6">
        <v>508</v>
      </c>
      <c r="Q17" s="6">
        <v>508</v>
      </c>
      <c r="R17" s="6">
        <v>508</v>
      </c>
      <c r="S17" s="6">
        <v>508</v>
      </c>
      <c r="T17" s="6">
        <v>508</v>
      </c>
      <c r="U17" s="6">
        <v>508</v>
      </c>
      <c r="V17" s="6">
        <v>508</v>
      </c>
      <c r="W17" s="6">
        <v>508</v>
      </c>
      <c r="X17" s="10"/>
      <c r="Z17" s="7"/>
      <c r="AE17" s="7"/>
      <c r="AF17" s="7"/>
      <c r="AG17" s="7"/>
      <c r="AH17" s="7"/>
      <c r="AK17" s="7"/>
      <c r="AL17" s="7"/>
      <c r="AM17" s="7"/>
      <c r="AO17" s="8"/>
      <c r="AP17" s="8"/>
      <c r="AQ17" s="8"/>
      <c r="AR17" s="8"/>
    </row>
    <row r="18" spans="1:44" ht="15">
      <c r="A18" t="s">
        <v>37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  <c r="Q18" s="6">
        <v>100</v>
      </c>
      <c r="R18" s="6">
        <v>225</v>
      </c>
      <c r="S18" s="6">
        <v>225</v>
      </c>
      <c r="T18" s="6">
        <v>225</v>
      </c>
      <c r="U18" s="6">
        <v>225</v>
      </c>
      <c r="V18" s="6">
        <v>325</v>
      </c>
      <c r="W18" s="6">
        <v>325</v>
      </c>
      <c r="X18" s="10"/>
    </row>
    <row r="19" spans="1:44" ht="15">
      <c r="A19" t="s">
        <v>38</v>
      </c>
      <c r="C19" s="5">
        <v>558</v>
      </c>
      <c r="D19" s="5">
        <v>558</v>
      </c>
      <c r="E19" s="5">
        <v>558</v>
      </c>
      <c r="F19" s="5">
        <v>558</v>
      </c>
      <c r="G19" s="5">
        <v>558</v>
      </c>
      <c r="H19" s="5">
        <v>558</v>
      </c>
      <c r="I19" s="5">
        <v>558</v>
      </c>
      <c r="J19" s="5">
        <v>558</v>
      </c>
      <c r="K19" s="5">
        <v>558</v>
      </c>
      <c r="L19" s="5">
        <v>698</v>
      </c>
      <c r="M19" s="5">
        <v>758</v>
      </c>
      <c r="N19" s="5">
        <v>758</v>
      </c>
      <c r="O19" s="5">
        <v>758</v>
      </c>
      <c r="P19" s="5">
        <v>788</v>
      </c>
      <c r="Q19" s="5">
        <v>788</v>
      </c>
      <c r="R19" s="5">
        <v>913</v>
      </c>
      <c r="S19" s="5">
        <v>913</v>
      </c>
      <c r="T19" s="5">
        <v>913</v>
      </c>
      <c r="U19" s="5">
        <v>913</v>
      </c>
      <c r="V19" s="5">
        <v>1033</v>
      </c>
      <c r="W19" s="5">
        <v>1033</v>
      </c>
      <c r="X19" s="10"/>
    </row>
    <row r="20" spans="1:44" ht="15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</row>
    <row r="21" spans="1:44" ht="15">
      <c r="A21" s="20" t="s">
        <v>39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</row>
    <row r="22" spans="1:44">
      <c r="A22" t="str">
        <f>A16</f>
        <v>Low band</v>
      </c>
      <c r="C22" s="4">
        <f t="shared" ref="C22:W22" si="26">C16/C19</f>
        <v>0.16129032258064516</v>
      </c>
      <c r="D22" s="4">
        <f t="shared" si="26"/>
        <v>0.16129032258064516</v>
      </c>
      <c r="E22" s="4">
        <f t="shared" si="26"/>
        <v>0.16129032258064516</v>
      </c>
      <c r="F22" s="4">
        <f t="shared" si="26"/>
        <v>0.16129032258064516</v>
      </c>
      <c r="G22" s="4">
        <f t="shared" si="26"/>
        <v>0.16129032258064516</v>
      </c>
      <c r="H22" s="4">
        <f t="shared" si="26"/>
        <v>0.16129032258064516</v>
      </c>
      <c r="I22" s="4">
        <f t="shared" si="26"/>
        <v>0.16129032258064516</v>
      </c>
      <c r="J22" s="4">
        <f t="shared" si="26"/>
        <v>0.16129032258064516</v>
      </c>
      <c r="K22" s="4">
        <f t="shared" si="26"/>
        <v>0.16129032258064516</v>
      </c>
      <c r="L22" s="4">
        <f t="shared" si="26"/>
        <v>0.12893982808022922</v>
      </c>
      <c r="M22" s="4">
        <f t="shared" si="26"/>
        <v>0.19788918205804748</v>
      </c>
      <c r="N22" s="4">
        <f t="shared" si="26"/>
        <v>0.19788918205804748</v>
      </c>
      <c r="O22" s="4">
        <f t="shared" si="26"/>
        <v>0.19788918205804748</v>
      </c>
      <c r="P22" s="4">
        <f t="shared" si="26"/>
        <v>0.22842639593908629</v>
      </c>
      <c r="Q22" s="4">
        <f t="shared" si="26"/>
        <v>0.22842639593908629</v>
      </c>
      <c r="R22" s="4">
        <f t="shared" si="26"/>
        <v>0.19715224534501644</v>
      </c>
      <c r="S22" s="4">
        <f t="shared" si="26"/>
        <v>0.19715224534501644</v>
      </c>
      <c r="T22" s="4">
        <f t="shared" si="26"/>
        <v>0.19715224534501644</v>
      </c>
      <c r="U22" s="4">
        <f t="shared" si="26"/>
        <v>0.19715224534501644</v>
      </c>
      <c r="V22" s="4">
        <f t="shared" si="26"/>
        <v>0.1936108422071636</v>
      </c>
      <c r="W22" s="4">
        <f t="shared" si="26"/>
        <v>0.1936108422071636</v>
      </c>
    </row>
    <row r="23" spans="1:44">
      <c r="A23" t="str">
        <f>A17</f>
        <v>Mid band, lower</v>
      </c>
      <c r="C23" s="4">
        <f t="shared" ref="C23:W23" si="27">C17/C19</f>
        <v>0.65949820788530467</v>
      </c>
      <c r="D23" s="4">
        <f t="shared" si="27"/>
        <v>0.65949820788530467</v>
      </c>
      <c r="E23" s="4">
        <f t="shared" si="27"/>
        <v>0.65949820788530467</v>
      </c>
      <c r="F23" s="4">
        <f t="shared" si="27"/>
        <v>0.65949820788530467</v>
      </c>
      <c r="G23" s="4">
        <f t="shared" si="27"/>
        <v>0.65949820788530467</v>
      </c>
      <c r="H23" s="4">
        <f t="shared" si="27"/>
        <v>0.65949820788530467</v>
      </c>
      <c r="I23" s="4">
        <f t="shared" si="27"/>
        <v>0.65949820788530467</v>
      </c>
      <c r="J23" s="4">
        <f t="shared" si="27"/>
        <v>0.65949820788530467</v>
      </c>
      <c r="K23" s="4">
        <f t="shared" si="27"/>
        <v>0.65949820788530467</v>
      </c>
      <c r="L23" s="4">
        <f t="shared" si="27"/>
        <v>0.72779369627507162</v>
      </c>
      <c r="M23" s="4">
        <f t="shared" si="27"/>
        <v>0.67018469656992086</v>
      </c>
      <c r="N23" s="4">
        <f t="shared" si="27"/>
        <v>0.67018469656992086</v>
      </c>
      <c r="O23" s="4">
        <f t="shared" si="27"/>
        <v>0.67018469656992086</v>
      </c>
      <c r="P23" s="4">
        <f t="shared" si="27"/>
        <v>0.64467005076142136</v>
      </c>
      <c r="Q23" s="4">
        <f t="shared" si="27"/>
        <v>0.64467005076142136</v>
      </c>
      <c r="R23" s="4">
        <f t="shared" si="27"/>
        <v>0.556407447973713</v>
      </c>
      <c r="S23" s="4">
        <f t="shared" si="27"/>
        <v>0.556407447973713</v>
      </c>
      <c r="T23" s="4">
        <f t="shared" si="27"/>
        <v>0.556407447973713</v>
      </c>
      <c r="U23" s="4">
        <f t="shared" si="27"/>
        <v>0.556407447973713</v>
      </c>
      <c r="V23" s="4">
        <f t="shared" si="27"/>
        <v>0.49177153920619554</v>
      </c>
      <c r="W23" s="4">
        <f t="shared" si="27"/>
        <v>0.49177153920619554</v>
      </c>
    </row>
    <row r="24" spans="1:44">
      <c r="A24" t="str">
        <f>A18</f>
        <v>Mid band, upper</v>
      </c>
      <c r="C24" s="4">
        <f t="shared" ref="C24:W24" si="28">C18/C19</f>
        <v>0.17921146953405018</v>
      </c>
      <c r="D24" s="4">
        <f t="shared" si="28"/>
        <v>0.17921146953405018</v>
      </c>
      <c r="E24" s="4">
        <f t="shared" si="28"/>
        <v>0.17921146953405018</v>
      </c>
      <c r="F24" s="4">
        <f t="shared" si="28"/>
        <v>0.17921146953405018</v>
      </c>
      <c r="G24" s="4">
        <f t="shared" si="28"/>
        <v>0.17921146953405018</v>
      </c>
      <c r="H24" s="4">
        <f t="shared" si="28"/>
        <v>0.17921146953405018</v>
      </c>
      <c r="I24" s="4">
        <f t="shared" si="28"/>
        <v>0.17921146953405018</v>
      </c>
      <c r="J24" s="4">
        <f t="shared" si="28"/>
        <v>0.17921146953405018</v>
      </c>
      <c r="K24" s="4">
        <f t="shared" si="28"/>
        <v>0.17921146953405018</v>
      </c>
      <c r="L24" s="4">
        <f t="shared" si="28"/>
        <v>0.14326647564469913</v>
      </c>
      <c r="M24" s="4">
        <f t="shared" si="28"/>
        <v>0.13192612137203166</v>
      </c>
      <c r="N24" s="4">
        <f t="shared" si="28"/>
        <v>0.13192612137203166</v>
      </c>
      <c r="O24" s="4">
        <f t="shared" si="28"/>
        <v>0.13192612137203166</v>
      </c>
      <c r="P24" s="4">
        <f t="shared" si="28"/>
        <v>0.12690355329949238</v>
      </c>
      <c r="Q24" s="4">
        <f t="shared" si="28"/>
        <v>0.12690355329949238</v>
      </c>
      <c r="R24" s="4">
        <f t="shared" si="28"/>
        <v>0.24644030668127054</v>
      </c>
      <c r="S24" s="4">
        <f t="shared" si="28"/>
        <v>0.24644030668127054</v>
      </c>
      <c r="T24" s="4">
        <f t="shared" si="28"/>
        <v>0.24644030668127054</v>
      </c>
      <c r="U24" s="4">
        <f t="shared" si="28"/>
        <v>0.24644030668127054</v>
      </c>
      <c r="V24" s="4">
        <f t="shared" si="28"/>
        <v>0.31461761858664083</v>
      </c>
      <c r="W24" s="4">
        <f t="shared" si="28"/>
        <v>0.31461761858664083</v>
      </c>
    </row>
    <row r="25" spans="1:44" ht="15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</row>
    <row r="26" spans="1:44">
      <c r="A26" s="20" t="s">
        <v>40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44">
      <c r="A27" t="str">
        <f>A16</f>
        <v>Low band</v>
      </c>
      <c r="C27">
        <v>1.35</v>
      </c>
      <c r="D27">
        <v>1.35</v>
      </c>
      <c r="E27">
        <v>1.35</v>
      </c>
      <c r="F27">
        <v>1.35</v>
      </c>
      <c r="G27">
        <v>1.35</v>
      </c>
      <c r="H27">
        <v>1.35</v>
      </c>
      <c r="I27">
        <v>1.35</v>
      </c>
      <c r="J27">
        <v>1.35</v>
      </c>
      <c r="K27">
        <v>1.35</v>
      </c>
      <c r="L27">
        <v>1.35</v>
      </c>
      <c r="M27">
        <v>1.35</v>
      </c>
      <c r="N27">
        <v>1.35</v>
      </c>
      <c r="O27">
        <v>1.35</v>
      </c>
      <c r="P27">
        <v>1.35</v>
      </c>
      <c r="Q27">
        <v>1.35</v>
      </c>
      <c r="R27">
        <v>1.35</v>
      </c>
      <c r="S27">
        <v>1.35</v>
      </c>
      <c r="T27">
        <v>1.35</v>
      </c>
      <c r="U27">
        <v>1.35</v>
      </c>
      <c r="V27">
        <v>1.35</v>
      </c>
      <c r="W27">
        <v>1.35</v>
      </c>
    </row>
    <row r="28" spans="1:44">
      <c r="A28" t="str">
        <f>A17</f>
        <v>Mid band, lower</v>
      </c>
      <c r="C28">
        <v>0.6</v>
      </c>
      <c r="D28">
        <v>0.6</v>
      </c>
      <c r="E28">
        <v>0.6</v>
      </c>
      <c r="F28">
        <v>0.6</v>
      </c>
      <c r="G28">
        <v>0.6</v>
      </c>
      <c r="H28">
        <v>0.6</v>
      </c>
      <c r="I28">
        <v>0.6</v>
      </c>
      <c r="J28">
        <v>0.6</v>
      </c>
      <c r="K28">
        <v>0.6</v>
      </c>
      <c r="L28">
        <v>0.6</v>
      </c>
      <c r="M28">
        <v>0.6</v>
      </c>
      <c r="N28">
        <v>0.6</v>
      </c>
      <c r="O28">
        <v>0.6</v>
      </c>
      <c r="P28">
        <v>0.6</v>
      </c>
      <c r="Q28">
        <v>0.6</v>
      </c>
      <c r="R28">
        <v>0.6</v>
      </c>
      <c r="S28">
        <v>0.6</v>
      </c>
      <c r="T28">
        <v>0.6</v>
      </c>
      <c r="U28">
        <v>0.6</v>
      </c>
      <c r="V28">
        <v>0.6</v>
      </c>
      <c r="W28">
        <v>0.6</v>
      </c>
    </row>
    <row r="29" spans="1:44">
      <c r="A29" t="str">
        <f>A18</f>
        <v>Mid band, upper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0.2</v>
      </c>
      <c r="S29">
        <v>0.2</v>
      </c>
      <c r="T29">
        <v>0.2</v>
      </c>
      <c r="U29">
        <v>0.2</v>
      </c>
      <c r="V29">
        <v>0.2</v>
      </c>
      <c r="W29">
        <v>0.2</v>
      </c>
    </row>
    <row r="31" spans="1:44">
      <c r="A31" s="20" t="s">
        <v>41</v>
      </c>
    </row>
    <row r="32" spans="1:44">
      <c r="A32" t="str">
        <f>A27</f>
        <v>Low band</v>
      </c>
      <c r="C32" s="14">
        <f t="shared" ref="C32:W32" si="29">C16*C27</f>
        <v>121.50000000000001</v>
      </c>
      <c r="D32" s="14">
        <f t="shared" si="29"/>
        <v>121.50000000000001</v>
      </c>
      <c r="E32" s="14">
        <f t="shared" si="29"/>
        <v>121.50000000000001</v>
      </c>
      <c r="F32" s="14">
        <f t="shared" si="29"/>
        <v>121.50000000000001</v>
      </c>
      <c r="G32" s="14">
        <f t="shared" si="29"/>
        <v>121.50000000000001</v>
      </c>
      <c r="H32" s="14">
        <f t="shared" si="29"/>
        <v>121.50000000000001</v>
      </c>
      <c r="I32" s="14">
        <f t="shared" si="29"/>
        <v>121.50000000000001</v>
      </c>
      <c r="J32" s="14">
        <f t="shared" si="29"/>
        <v>121.50000000000001</v>
      </c>
      <c r="K32" s="14">
        <f t="shared" si="29"/>
        <v>121.50000000000001</v>
      </c>
      <c r="L32" s="14">
        <f t="shared" si="29"/>
        <v>121.50000000000001</v>
      </c>
      <c r="M32" s="14">
        <f t="shared" si="29"/>
        <v>202.5</v>
      </c>
      <c r="N32" s="14">
        <f t="shared" si="29"/>
        <v>202.5</v>
      </c>
      <c r="O32" s="14">
        <f t="shared" si="29"/>
        <v>202.5</v>
      </c>
      <c r="P32" s="14">
        <f t="shared" si="29"/>
        <v>243.00000000000003</v>
      </c>
      <c r="Q32" s="14">
        <f t="shared" si="29"/>
        <v>243.00000000000003</v>
      </c>
      <c r="R32" s="14">
        <f t="shared" si="29"/>
        <v>243.00000000000003</v>
      </c>
      <c r="S32" s="14">
        <f t="shared" si="29"/>
        <v>243.00000000000003</v>
      </c>
      <c r="T32" s="14">
        <f t="shared" si="29"/>
        <v>243.00000000000003</v>
      </c>
      <c r="U32" s="14">
        <f t="shared" si="29"/>
        <v>243.00000000000003</v>
      </c>
      <c r="V32" s="14">
        <f t="shared" si="29"/>
        <v>270</v>
      </c>
      <c r="W32" s="14">
        <f t="shared" si="29"/>
        <v>270</v>
      </c>
    </row>
    <row r="33" spans="1:24">
      <c r="A33" t="str">
        <f>A28</f>
        <v>Mid band, lower</v>
      </c>
      <c r="C33" s="14">
        <f t="shared" ref="C33:W33" si="30">C17*C28</f>
        <v>220.79999999999998</v>
      </c>
      <c r="D33" s="14">
        <f t="shared" si="30"/>
        <v>220.79999999999998</v>
      </c>
      <c r="E33" s="14">
        <f t="shared" si="30"/>
        <v>220.79999999999998</v>
      </c>
      <c r="F33" s="14">
        <f t="shared" si="30"/>
        <v>220.79999999999998</v>
      </c>
      <c r="G33" s="14">
        <f t="shared" si="30"/>
        <v>220.79999999999998</v>
      </c>
      <c r="H33" s="14">
        <f t="shared" si="30"/>
        <v>220.79999999999998</v>
      </c>
      <c r="I33" s="14">
        <f t="shared" si="30"/>
        <v>220.79999999999998</v>
      </c>
      <c r="J33" s="14">
        <f t="shared" si="30"/>
        <v>220.79999999999998</v>
      </c>
      <c r="K33" s="14">
        <f t="shared" si="30"/>
        <v>220.79999999999998</v>
      </c>
      <c r="L33" s="14">
        <f t="shared" si="30"/>
        <v>304.8</v>
      </c>
      <c r="M33" s="14">
        <f t="shared" si="30"/>
        <v>304.8</v>
      </c>
      <c r="N33" s="14">
        <f t="shared" si="30"/>
        <v>304.8</v>
      </c>
      <c r="O33" s="14">
        <f t="shared" si="30"/>
        <v>304.8</v>
      </c>
      <c r="P33" s="14">
        <f t="shared" si="30"/>
        <v>304.8</v>
      </c>
      <c r="Q33" s="14">
        <f t="shared" si="30"/>
        <v>304.8</v>
      </c>
      <c r="R33" s="14">
        <f t="shared" si="30"/>
        <v>304.8</v>
      </c>
      <c r="S33" s="14">
        <f t="shared" si="30"/>
        <v>304.8</v>
      </c>
      <c r="T33" s="14">
        <f t="shared" si="30"/>
        <v>304.8</v>
      </c>
      <c r="U33" s="14">
        <f t="shared" si="30"/>
        <v>304.8</v>
      </c>
      <c r="V33" s="14">
        <f t="shared" si="30"/>
        <v>304.8</v>
      </c>
      <c r="W33" s="14">
        <f t="shared" si="30"/>
        <v>304.8</v>
      </c>
    </row>
    <row r="34" spans="1:24">
      <c r="A34" t="str">
        <f>A29</f>
        <v>Mid band, upper</v>
      </c>
      <c r="C34" s="14">
        <f t="shared" ref="C34:W34" si="31">C18*C29</f>
        <v>0</v>
      </c>
      <c r="D34" s="14">
        <f t="shared" si="31"/>
        <v>0</v>
      </c>
      <c r="E34" s="14">
        <f t="shared" si="31"/>
        <v>0</v>
      </c>
      <c r="F34" s="14">
        <f t="shared" si="31"/>
        <v>0</v>
      </c>
      <c r="G34" s="14">
        <f t="shared" si="31"/>
        <v>0</v>
      </c>
      <c r="H34" s="14">
        <f t="shared" si="31"/>
        <v>0</v>
      </c>
      <c r="I34" s="14">
        <f t="shared" si="31"/>
        <v>0</v>
      </c>
      <c r="J34" s="14">
        <f t="shared" si="31"/>
        <v>0</v>
      </c>
      <c r="K34" s="14">
        <f t="shared" si="31"/>
        <v>0</v>
      </c>
      <c r="L34" s="14">
        <f t="shared" si="31"/>
        <v>0</v>
      </c>
      <c r="M34" s="14">
        <f t="shared" si="31"/>
        <v>0</v>
      </c>
      <c r="N34" s="14">
        <f t="shared" si="31"/>
        <v>0</v>
      </c>
      <c r="O34" s="14">
        <f t="shared" si="31"/>
        <v>0</v>
      </c>
      <c r="P34" s="14">
        <f t="shared" si="31"/>
        <v>0</v>
      </c>
      <c r="Q34" s="14">
        <f t="shared" si="31"/>
        <v>0</v>
      </c>
      <c r="R34" s="14">
        <f t="shared" si="31"/>
        <v>45</v>
      </c>
      <c r="S34" s="14">
        <f t="shared" si="31"/>
        <v>45</v>
      </c>
      <c r="T34" s="14">
        <f t="shared" si="31"/>
        <v>45</v>
      </c>
      <c r="U34" s="14">
        <f t="shared" si="31"/>
        <v>45</v>
      </c>
      <c r="V34" s="14">
        <f t="shared" si="31"/>
        <v>65</v>
      </c>
      <c r="W34" s="14">
        <f t="shared" si="31"/>
        <v>65</v>
      </c>
    </row>
    <row r="35" spans="1:24">
      <c r="A35" t="s">
        <v>42</v>
      </c>
      <c r="C35" s="14">
        <f t="shared" ref="C35:W35" si="32">C32+C33+C34</f>
        <v>342.3</v>
      </c>
      <c r="D35" s="14">
        <f t="shared" si="32"/>
        <v>342.3</v>
      </c>
      <c r="E35" s="14">
        <f t="shared" si="32"/>
        <v>342.3</v>
      </c>
      <c r="F35" s="14">
        <f t="shared" si="32"/>
        <v>342.3</v>
      </c>
      <c r="G35" s="14">
        <f t="shared" si="32"/>
        <v>342.3</v>
      </c>
      <c r="H35" s="14">
        <f t="shared" si="32"/>
        <v>342.3</v>
      </c>
      <c r="I35" s="14">
        <f t="shared" si="32"/>
        <v>342.3</v>
      </c>
      <c r="J35" s="14">
        <f t="shared" si="32"/>
        <v>342.3</v>
      </c>
      <c r="K35" s="14">
        <f t="shared" si="32"/>
        <v>342.3</v>
      </c>
      <c r="L35" s="14">
        <f t="shared" si="32"/>
        <v>426.3</v>
      </c>
      <c r="M35" s="14">
        <f t="shared" si="32"/>
        <v>507.3</v>
      </c>
      <c r="N35" s="14">
        <f t="shared" si="32"/>
        <v>507.3</v>
      </c>
      <c r="O35" s="14">
        <f t="shared" si="32"/>
        <v>507.3</v>
      </c>
      <c r="P35" s="14">
        <f t="shared" si="32"/>
        <v>547.80000000000007</v>
      </c>
      <c r="Q35" s="14">
        <f t="shared" si="32"/>
        <v>547.80000000000007</v>
      </c>
      <c r="R35" s="14">
        <f t="shared" si="32"/>
        <v>592.80000000000007</v>
      </c>
      <c r="S35" s="14">
        <f t="shared" si="32"/>
        <v>592.80000000000007</v>
      </c>
      <c r="T35" s="14">
        <f t="shared" si="32"/>
        <v>592.80000000000007</v>
      </c>
      <c r="U35" s="14">
        <f t="shared" si="32"/>
        <v>592.80000000000007</v>
      </c>
      <c r="V35" s="14">
        <f t="shared" si="32"/>
        <v>639.79999999999995</v>
      </c>
      <c r="W35" s="14">
        <f t="shared" si="32"/>
        <v>639.79999999999995</v>
      </c>
    </row>
    <row r="36" spans="1:24">
      <c r="A36" t="s">
        <v>43</v>
      </c>
      <c r="C36" s="21">
        <f t="shared" ref="C36:W36" si="33">$C$19/$C$35*C35</f>
        <v>558</v>
      </c>
      <c r="D36" s="21">
        <f t="shared" si="33"/>
        <v>558</v>
      </c>
      <c r="E36" s="21">
        <f t="shared" si="33"/>
        <v>558</v>
      </c>
      <c r="F36" s="21">
        <f t="shared" si="33"/>
        <v>558</v>
      </c>
      <c r="G36" s="21">
        <f t="shared" si="33"/>
        <v>558</v>
      </c>
      <c r="H36" s="21">
        <f t="shared" si="33"/>
        <v>558</v>
      </c>
      <c r="I36" s="21">
        <f t="shared" si="33"/>
        <v>558</v>
      </c>
      <c r="J36" s="21">
        <f t="shared" si="33"/>
        <v>558</v>
      </c>
      <c r="K36" s="21">
        <f t="shared" si="33"/>
        <v>558</v>
      </c>
      <c r="L36" s="21">
        <f t="shared" si="33"/>
        <v>694.9325153374233</v>
      </c>
      <c r="M36" s="21">
        <f t="shared" si="33"/>
        <v>826.97458369851017</v>
      </c>
      <c r="N36" s="21">
        <f t="shared" si="33"/>
        <v>826.97458369851017</v>
      </c>
      <c r="O36" s="21">
        <f t="shared" si="33"/>
        <v>826.97458369851017</v>
      </c>
      <c r="P36" s="21">
        <f t="shared" si="33"/>
        <v>892.99561787905361</v>
      </c>
      <c r="Q36" s="21">
        <f t="shared" si="33"/>
        <v>892.99561787905361</v>
      </c>
      <c r="R36" s="21">
        <f t="shared" si="33"/>
        <v>966.35232252410185</v>
      </c>
      <c r="S36" s="21">
        <f t="shared" si="33"/>
        <v>966.35232252410185</v>
      </c>
      <c r="T36" s="21">
        <f t="shared" si="33"/>
        <v>966.35232252410185</v>
      </c>
      <c r="U36" s="21">
        <f t="shared" si="33"/>
        <v>966.35232252410185</v>
      </c>
      <c r="V36" s="21">
        <f t="shared" si="33"/>
        <v>1042.9693251533743</v>
      </c>
      <c r="W36" s="21">
        <f t="shared" si="33"/>
        <v>1042.9693251533743</v>
      </c>
    </row>
    <row r="37" spans="1:24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4" ht="1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/>
    </row>
    <row r="39" spans="1:24">
      <c r="A39" s="20" t="s">
        <v>44</v>
      </c>
      <c r="C39" s="22">
        <v>20.045999999999999</v>
      </c>
      <c r="D39" s="22">
        <v>20.311499999999999</v>
      </c>
      <c r="E39" s="22">
        <v>20.627500000000001</v>
      </c>
      <c r="F39" s="22">
        <v>21.016099999999998</v>
      </c>
      <c r="G39" s="22">
        <v>21.4756</v>
      </c>
      <c r="H39" s="22">
        <v>21.865599999999997</v>
      </c>
      <c r="I39" s="22">
        <v>22.172499999999999</v>
      </c>
      <c r="J39" s="22">
        <v>22.522200000000002</v>
      </c>
      <c r="K39" s="22">
        <v>22.928000000000001</v>
      </c>
      <c r="L39" s="22">
        <v>23.297799999999999</v>
      </c>
      <c r="M39" s="22">
        <v>23.6403</v>
      </c>
      <c r="N39" s="22">
        <v>23.984599999999997</v>
      </c>
      <c r="O39" s="22">
        <v>24.385099999999998</v>
      </c>
      <c r="P39" s="22">
        <v>24.759</v>
      </c>
      <c r="Q39" s="22">
        <v>25.146099999999997</v>
      </c>
      <c r="R39" s="22">
        <v>25.520499999999998</v>
      </c>
      <c r="S39" s="22">
        <v>25.630700000000001</v>
      </c>
      <c r="T39" s="22">
        <v>25.7714</v>
      </c>
      <c r="U39" s="22">
        <v>26.3156</v>
      </c>
      <c r="V39" s="22">
        <v>26.966799999999999</v>
      </c>
      <c r="W39" s="22">
        <v>27.395011</v>
      </c>
    </row>
    <row r="40" spans="1:24" ht="1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0"/>
    </row>
    <row r="41" spans="1:24" ht="15">
      <c r="A41" s="20" t="s">
        <v>45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/>
    </row>
    <row r="42" spans="1:24">
      <c r="A42" t="s">
        <v>46</v>
      </c>
      <c r="C42" s="11">
        <f t="shared" ref="C42:W42" si="34">C7/C19/C39</f>
        <v>0.87272391778479397</v>
      </c>
      <c r="D42" s="11">
        <f t="shared" si="34"/>
        <v>0.90393201160738701</v>
      </c>
      <c r="E42" s="11">
        <f t="shared" si="34"/>
        <v>0.98539158281672379</v>
      </c>
      <c r="F42" s="11">
        <f t="shared" si="34"/>
        <v>1.0614835163326481</v>
      </c>
      <c r="G42" s="11">
        <f t="shared" si="34"/>
        <v>1.1198839246153558</v>
      </c>
      <c r="H42" s="11">
        <f t="shared" si="34"/>
        <v>1.2200470571079522</v>
      </c>
      <c r="I42" s="11">
        <f t="shared" si="34"/>
        <v>1.2340030172349341</v>
      </c>
      <c r="J42" s="11">
        <f t="shared" si="34"/>
        <v>1.1947431302270011</v>
      </c>
      <c r="K42" s="11">
        <f t="shared" si="34"/>
        <v>1.1534627957989729</v>
      </c>
      <c r="L42" s="11">
        <f t="shared" si="34"/>
        <v>0.90762040790353671</v>
      </c>
      <c r="M42" s="11">
        <f t="shared" si="34"/>
        <v>0.86188027137640078</v>
      </c>
      <c r="N42" s="11">
        <f t="shared" si="34"/>
        <v>0.81681700023126114</v>
      </c>
      <c r="O42" s="11">
        <f t="shared" si="34"/>
        <v>0.76026527368046004</v>
      </c>
      <c r="P42" s="11">
        <f t="shared" si="34"/>
        <v>0.69420595190057144</v>
      </c>
      <c r="Q42" s="11">
        <f t="shared" si="34"/>
        <v>0.67180998306808726</v>
      </c>
      <c r="R42" s="11">
        <f t="shared" si="34"/>
        <v>0.54016665467464653</v>
      </c>
      <c r="S42" s="11">
        <f t="shared" si="34"/>
        <v>0.51972517503664006</v>
      </c>
      <c r="T42" s="11">
        <f t="shared" si="34"/>
        <v>0.54727537401662663</v>
      </c>
      <c r="U42" s="11">
        <f t="shared" si="34"/>
        <v>0.57175219985789816</v>
      </c>
      <c r="V42" s="11">
        <f t="shared" si="34"/>
        <v>0.51768981757135724</v>
      </c>
      <c r="W42" s="11">
        <f t="shared" si="34"/>
        <v>0.53511299973579718</v>
      </c>
      <c r="X42" s="10"/>
    </row>
    <row r="43" spans="1:24" ht="15">
      <c r="C43" s="9"/>
      <c r="D43" s="12">
        <f t="shared" ref="D43:W43" si="35">D42/C42-1</f>
        <v>3.5759411638227379E-2</v>
      </c>
      <c r="E43" s="12">
        <f t="shared" si="35"/>
        <v>9.011692269254179E-2</v>
      </c>
      <c r="F43" s="12">
        <f t="shared" si="35"/>
        <v>7.7219995423968291E-2</v>
      </c>
      <c r="G43" s="12">
        <f t="shared" si="35"/>
        <v>5.5017725083924995E-2</v>
      </c>
      <c r="H43" s="12">
        <f t="shared" si="35"/>
        <v>8.9440637811636803E-2</v>
      </c>
      <c r="I43" s="12">
        <f t="shared" si="35"/>
        <v>1.1438870366249354E-2</v>
      </c>
      <c r="J43" s="12">
        <f t="shared" si="35"/>
        <v>-3.1815065651868313E-2</v>
      </c>
      <c r="K43" s="12">
        <f t="shared" si="35"/>
        <v>-3.4551639916259536E-2</v>
      </c>
      <c r="L43" s="12">
        <f t="shared" si="35"/>
        <v>-0.21313421533041099</v>
      </c>
      <c r="M43" s="12">
        <f t="shared" si="35"/>
        <v>-5.0395667758053819E-2</v>
      </c>
      <c r="N43" s="12">
        <f t="shared" si="35"/>
        <v>-5.2284838905959363E-2</v>
      </c>
      <c r="O43" s="12">
        <f t="shared" si="35"/>
        <v>-6.9234267326451215E-2</v>
      </c>
      <c r="P43" s="12">
        <f t="shared" si="35"/>
        <v>-8.6889831834741083E-2</v>
      </c>
      <c r="Q43" s="12">
        <f t="shared" si="35"/>
        <v>-3.2261274584536981E-2</v>
      </c>
      <c r="R43" s="12">
        <f t="shared" si="35"/>
        <v>-0.19595321848633318</v>
      </c>
      <c r="S43" s="12">
        <f t="shared" si="35"/>
        <v>-3.784291285125474E-2</v>
      </c>
      <c r="T43" s="12">
        <f t="shared" si="35"/>
        <v>5.3009167735706297E-2</v>
      </c>
      <c r="U43" s="12">
        <f t="shared" si="35"/>
        <v>4.4724880751765506E-2</v>
      </c>
      <c r="V43" s="12">
        <f t="shared" si="35"/>
        <v>-9.4555617451017149E-2</v>
      </c>
      <c r="W43" s="12">
        <f t="shared" si="35"/>
        <v>3.3655640062957959E-2</v>
      </c>
      <c r="X43" s="10"/>
    </row>
    <row r="44" spans="1:24">
      <c r="A44" t="s">
        <v>47</v>
      </c>
      <c r="C44" s="11">
        <f t="shared" ref="C44:W44" si="36">C7/C36/C39</f>
        <v>0.87272391778479397</v>
      </c>
      <c r="D44" s="11">
        <f t="shared" si="36"/>
        <v>0.90393201160738701</v>
      </c>
      <c r="E44" s="11">
        <f t="shared" si="36"/>
        <v>0.98539158281672379</v>
      </c>
      <c r="F44" s="11">
        <f t="shared" si="36"/>
        <v>1.0614835163326481</v>
      </c>
      <c r="G44" s="11">
        <f t="shared" si="36"/>
        <v>1.1198839246153558</v>
      </c>
      <c r="H44" s="11">
        <f t="shared" si="36"/>
        <v>1.2200470571079522</v>
      </c>
      <c r="I44" s="11">
        <f t="shared" si="36"/>
        <v>1.2340030172349341</v>
      </c>
      <c r="J44" s="11">
        <f t="shared" si="36"/>
        <v>1.1947431302270011</v>
      </c>
      <c r="K44" s="11">
        <f t="shared" si="36"/>
        <v>1.1534627957989729</v>
      </c>
      <c r="L44" s="11">
        <f t="shared" si="36"/>
        <v>0.91162671300401665</v>
      </c>
      <c r="M44" s="11">
        <f t="shared" si="36"/>
        <v>0.78999434635767118</v>
      </c>
      <c r="N44" s="11">
        <f t="shared" si="36"/>
        <v>0.74868961922174171</v>
      </c>
      <c r="O44" s="11">
        <f t="shared" si="36"/>
        <v>0.69685464198000469</v>
      </c>
      <c r="P44" s="11">
        <f t="shared" si="36"/>
        <v>0.61258339810995599</v>
      </c>
      <c r="Q44" s="11">
        <f t="shared" si="36"/>
        <v>0.59282067689760176</v>
      </c>
      <c r="R44" s="11">
        <f t="shared" si="36"/>
        <v>0.51034404763450236</v>
      </c>
      <c r="S44" s="11">
        <f t="shared" si="36"/>
        <v>0.49103114231571332</v>
      </c>
      <c r="T44" s="11">
        <f t="shared" si="36"/>
        <v>0.51706029450218249</v>
      </c>
      <c r="U44" s="11">
        <f t="shared" si="36"/>
        <v>0.54018575451526529</v>
      </c>
      <c r="V44" s="11">
        <f t="shared" si="36"/>
        <v>0.51274142839490577</v>
      </c>
      <c r="W44" s="11">
        <f t="shared" si="36"/>
        <v>0.52999806935433158</v>
      </c>
    </row>
    <row r="45" spans="1:24" ht="15">
      <c r="C45" s="15"/>
      <c r="D45" s="12">
        <f>D44/C44-1</f>
        <v>3.5759411638227379E-2</v>
      </c>
      <c r="E45" s="12">
        <f t="shared" ref="E45:W45" si="37">E44/D44-1</f>
        <v>9.011692269254179E-2</v>
      </c>
      <c r="F45" s="12">
        <f t="shared" si="37"/>
        <v>7.7219995423968291E-2</v>
      </c>
      <c r="G45" s="12">
        <f t="shared" si="37"/>
        <v>5.5017725083924995E-2</v>
      </c>
      <c r="H45" s="12">
        <f t="shared" si="37"/>
        <v>8.9440637811636803E-2</v>
      </c>
      <c r="I45" s="12">
        <f t="shared" si="37"/>
        <v>1.1438870366249354E-2</v>
      </c>
      <c r="J45" s="12">
        <f t="shared" si="37"/>
        <v>-3.1815065651868313E-2</v>
      </c>
      <c r="K45" s="12">
        <f t="shared" si="37"/>
        <v>-3.4551639916259536E-2</v>
      </c>
      <c r="L45" s="12">
        <f t="shared" si="37"/>
        <v>-0.20966093026645294</v>
      </c>
      <c r="M45" s="12">
        <f t="shared" si="37"/>
        <v>-0.13342343407812096</v>
      </c>
      <c r="N45" s="12">
        <f t="shared" si="37"/>
        <v>-5.2284838905959363E-2</v>
      </c>
      <c r="O45" s="12">
        <f t="shared" si="37"/>
        <v>-6.9234267326451215E-2</v>
      </c>
      <c r="P45" s="12">
        <f t="shared" si="37"/>
        <v>-0.12093087825404303</v>
      </c>
      <c r="Q45" s="12">
        <f t="shared" si="37"/>
        <v>-3.2261274584537314E-2</v>
      </c>
      <c r="R45" s="12">
        <f t="shared" si="37"/>
        <v>-0.13912576345130689</v>
      </c>
      <c r="S45" s="12">
        <f t="shared" si="37"/>
        <v>-3.7842912851254629E-2</v>
      </c>
      <c r="T45" s="12">
        <f t="shared" si="37"/>
        <v>5.3009167735706519E-2</v>
      </c>
      <c r="U45" s="12">
        <f t="shared" si="37"/>
        <v>4.4724880751765284E-2</v>
      </c>
      <c r="V45" s="12">
        <f t="shared" si="37"/>
        <v>-5.080534962456873E-2</v>
      </c>
      <c r="W45" s="12">
        <f t="shared" si="37"/>
        <v>3.3655640062957737E-2</v>
      </c>
    </row>
    <row r="47" spans="1:24">
      <c r="A47" s="20" t="s">
        <v>48</v>
      </c>
    </row>
    <row r="48" spans="1:24">
      <c r="A48" t="s">
        <v>49</v>
      </c>
      <c r="C48" s="15">
        <v>100</v>
      </c>
      <c r="D48" s="16">
        <f t="shared" ref="D48:W48" si="38">C48*(1+D43)</f>
        <v>103.57594116382273</v>
      </c>
      <c r="E48" s="16">
        <f t="shared" si="38"/>
        <v>112.9098862464902</v>
      </c>
      <c r="F48" s="16">
        <f t="shared" si="38"/>
        <v>121.62878714576496</v>
      </c>
      <c r="G48" s="16">
        <f t="shared" si="38"/>
        <v>128.32052631924188</v>
      </c>
      <c r="H48" s="16">
        <f t="shared" si="38"/>
        <v>139.7975960375598</v>
      </c>
      <c r="I48" s="16">
        <f t="shared" si="38"/>
        <v>141.39672261614675</v>
      </c>
      <c r="J48" s="16">
        <f t="shared" si="38"/>
        <v>136.89817660315504</v>
      </c>
      <c r="K48" s="16">
        <f t="shared" si="38"/>
        <v>132.16812009997031</v>
      </c>
      <c r="L48" s="16">
        <f t="shared" si="38"/>
        <v>103.99857153076762</v>
      </c>
      <c r="M48" s="16">
        <f t="shared" si="38"/>
        <v>98.757494072590859</v>
      </c>
      <c r="N48" s="16">
        <f t="shared" si="38"/>
        <v>93.593974404249209</v>
      </c>
      <c r="O48" s="16">
        <f t="shared" si="38"/>
        <v>87.114064160200385</v>
      </c>
      <c r="P48" s="16">
        <f t="shared" si="38"/>
        <v>79.544737774879735</v>
      </c>
      <c r="Q48" s="16">
        <f t="shared" si="38"/>
        <v>76.978523147769351</v>
      </c>
      <c r="R48" s="16">
        <f t="shared" si="38"/>
        <v>61.894333782639251</v>
      </c>
      <c r="S48" s="16">
        <f t="shared" si="38"/>
        <v>59.55207190331636</v>
      </c>
      <c r="T48" s="16">
        <f t="shared" si="38"/>
        <v>62.7088776718481</v>
      </c>
      <c r="U48" s="16">
        <f t="shared" si="38"/>
        <v>65.513524747798556</v>
      </c>
      <c r="V48" s="16">
        <f t="shared" si="38"/>
        <v>59.318852963877973</v>
      </c>
      <c r="W48" s="16">
        <f t="shared" si="38"/>
        <v>61.315266928177778</v>
      </c>
    </row>
    <row r="49" spans="1:23">
      <c r="A49" s="17" t="s">
        <v>50</v>
      </c>
      <c r="C49" s="15">
        <v>100</v>
      </c>
      <c r="D49" s="16">
        <f t="shared" ref="D49:W49" si="39">C49*(1+D45)</f>
        <v>103.57594116382273</v>
      </c>
      <c r="E49" s="16">
        <f t="shared" si="39"/>
        <v>112.9098862464902</v>
      </c>
      <c r="F49" s="16">
        <f t="shared" si="39"/>
        <v>121.62878714576496</v>
      </c>
      <c r="G49" s="16">
        <f t="shared" si="39"/>
        <v>128.32052631924188</v>
      </c>
      <c r="H49" s="16">
        <f t="shared" si="39"/>
        <v>139.7975960375598</v>
      </c>
      <c r="I49" s="16">
        <f t="shared" si="39"/>
        <v>141.39672261614675</v>
      </c>
      <c r="J49" s="16">
        <f t="shared" si="39"/>
        <v>136.89817660315504</v>
      </c>
      <c r="K49" s="16">
        <f t="shared" si="39"/>
        <v>132.16812009997031</v>
      </c>
      <c r="L49" s="16">
        <f t="shared" si="39"/>
        <v>104.45762908824226</v>
      </c>
      <c r="M49" s="16">
        <f t="shared" si="39"/>
        <v>90.520533499630361</v>
      </c>
      <c r="N49" s="16">
        <f t="shared" si="39"/>
        <v>85.787681987920692</v>
      </c>
      <c r="O49" s="16">
        <f t="shared" si="39"/>
        <v>79.848234679852411</v>
      </c>
      <c r="P49" s="16">
        <f t="shared" si="39"/>
        <v>70.19211753298292</v>
      </c>
      <c r="Q49" s="16">
        <f t="shared" si="39"/>
        <v>67.927630355581243</v>
      </c>
      <c r="R49" s="16">
        <f t="shared" si="39"/>
        <v>58.477146922922834</v>
      </c>
      <c r="S49" s="16">
        <f t="shared" si="39"/>
        <v>56.264201348128651</v>
      </c>
      <c r="T49" s="16">
        <f t="shared" si="39"/>
        <v>59.246719834907168</v>
      </c>
      <c r="U49" s="16">
        <f t="shared" si="39"/>
        <v>61.896522314456639</v>
      </c>
      <c r="V49" s="16">
        <f t="shared" si="39"/>
        <v>58.75184785772575</v>
      </c>
      <c r="W49" s="16">
        <f t="shared" si="39"/>
        <v>60.729178902259022</v>
      </c>
    </row>
    <row r="51" spans="1:23">
      <c r="A51" t="s">
        <v>51</v>
      </c>
      <c r="C51" s="16">
        <f>C48/$N48*100</f>
        <v>106.84448506063222</v>
      </c>
      <c r="D51" s="16">
        <f t="shared" ref="D51:W51" si="40">D48/$N48*100</f>
        <v>110.6651809831898</v>
      </c>
      <c r="E51" s="16">
        <f t="shared" si="40"/>
        <v>120.63798654260806</v>
      </c>
      <c r="F51" s="16">
        <f t="shared" si="40"/>
        <v>129.95365131138502</v>
      </c>
      <c r="G51" s="16">
        <f t="shared" si="40"/>
        <v>137.10340557288703</v>
      </c>
      <c r="H51" s="16">
        <f t="shared" si="40"/>
        <v>149.36602161347358</v>
      </c>
      <c r="I51" s="16">
        <f t="shared" si="40"/>
        <v>151.07460017183249</v>
      </c>
      <c r="J51" s="16">
        <f t="shared" si="40"/>
        <v>146.26815184903592</v>
      </c>
      <c r="K51" s="16">
        <f t="shared" si="40"/>
        <v>141.21434733513127</v>
      </c>
      <c r="L51" s="16">
        <f t="shared" si="40"/>
        <v>111.11673822246193</v>
      </c>
      <c r="M51" s="16">
        <f t="shared" si="40"/>
        <v>105.51693600064409</v>
      </c>
      <c r="N51" s="16">
        <f t="shared" si="40"/>
        <v>100</v>
      </c>
      <c r="O51" s="16">
        <f t="shared" si="40"/>
        <v>93.076573267354874</v>
      </c>
      <c r="P51" s="16">
        <f t="shared" si="40"/>
        <v>84.989165468400458</v>
      </c>
      <c r="Q51" s="16">
        <f t="shared" si="40"/>
        <v>82.247306664513758</v>
      </c>
      <c r="R51" s="16">
        <f t="shared" si="40"/>
        <v>66.130682211769837</v>
      </c>
      <c r="S51" s="16">
        <f t="shared" si="40"/>
        <v>63.628104568035816</v>
      </c>
      <c r="T51" s="16">
        <f t="shared" si="40"/>
        <v>67.000977435787874</v>
      </c>
      <c r="U51" s="16">
        <f t="shared" si="40"/>
        <v>69.997588161855234</v>
      </c>
      <c r="V51" s="16">
        <f t="shared" si="40"/>
        <v>63.378922993128995</v>
      </c>
      <c r="W51" s="16">
        <f t="shared" si="40"/>
        <v>65.511981212963676</v>
      </c>
    </row>
    <row r="52" spans="1:23">
      <c r="A52" s="17" t="s">
        <v>52</v>
      </c>
      <c r="C52" s="16">
        <f t="shared" ref="C52:W52" si="41">C49/$N49*100</f>
        <v>116.56685165369134</v>
      </c>
      <c r="D52" s="16">
        <f t="shared" si="41"/>
        <v>120.73521368534787</v>
      </c>
      <c r="E52" s="16">
        <f t="shared" si="41"/>
        <v>131.61549960329788</v>
      </c>
      <c r="F52" s="16">
        <f t="shared" si="41"/>
        <v>141.77884788038784</v>
      </c>
      <c r="G52" s="16">
        <f t="shared" si="41"/>
        <v>149.57919755578664</v>
      </c>
      <c r="H52" s="16">
        <f t="shared" si="41"/>
        <v>162.95765638852902</v>
      </c>
      <c r="I52" s="16">
        <f t="shared" si="41"/>
        <v>164.82170789514521</v>
      </c>
      <c r="J52" s="16">
        <f t="shared" si="41"/>
        <v>159.57789443760814</v>
      </c>
      <c r="K52" s="16">
        <f t="shared" si="41"/>
        <v>154.06421649040502</v>
      </c>
      <c r="L52" s="16">
        <f t="shared" si="41"/>
        <v>121.76296954025449</v>
      </c>
      <c r="M52" s="16">
        <f t="shared" si="41"/>
        <v>105.51693600064409</v>
      </c>
      <c r="N52" s="16">
        <f t="shared" si="41"/>
        <v>100</v>
      </c>
      <c r="O52" s="16">
        <f t="shared" si="41"/>
        <v>93.076573267354874</v>
      </c>
      <c r="P52" s="16">
        <f t="shared" si="41"/>
        <v>81.820741517256863</v>
      </c>
      <c r="Q52" s="16">
        <f t="shared" si="41"/>
        <v>79.181100108458196</v>
      </c>
      <c r="R52" s="16">
        <f t="shared" si="41"/>
        <v>68.164969104954594</v>
      </c>
      <c r="S52" s="16">
        <f t="shared" si="41"/>
        <v>65.585408119607322</v>
      </c>
      <c r="T52" s="16">
        <f t="shared" si="41"/>
        <v>69.062036019634363</v>
      </c>
      <c r="U52" s="16">
        <f t="shared" si="41"/>
        <v>72.150827345086626</v>
      </c>
      <c r="V52" s="16">
        <f t="shared" si="41"/>
        <v>68.485179336117611</v>
      </c>
      <c r="W52" s="16">
        <f t="shared" si="41"/>
        <v>70.790091881501098</v>
      </c>
    </row>
    <row r="53" spans="1:23">
      <c r="C53" s="15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2A608CC66EF46A94C5406789A67A5" ma:contentTypeVersion="18" ma:contentTypeDescription="Create a new document." ma:contentTypeScope="" ma:versionID="c70fa8bb632bc1a3aa3f374795b9dd8b">
  <xsd:schema xmlns:xsd="http://www.w3.org/2001/XMLSchema" xmlns:xs="http://www.w3.org/2001/XMLSchema" xmlns:p="http://schemas.microsoft.com/office/2006/metadata/properties" xmlns:ns2="dd7e4107-340f-49bc-b242-932585323802" xmlns:ns3="aaf5b1b8-7fa3-4132-a2ec-fb8a46b60ebe" targetNamespace="http://schemas.microsoft.com/office/2006/metadata/properties" ma:root="true" ma:fieldsID="1378d0875a7a5c1ba170ef745c32f716" ns2:_="" ns3:_="">
    <xsd:import namespace="dd7e4107-340f-49bc-b242-932585323802"/>
    <xsd:import namespace="aaf5b1b8-7fa3-4132-a2ec-fb8a46b60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e4107-340f-49bc-b242-932585323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fe8815-ddc4-4b7c-be07-fec6d2f95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5b1b8-7fa3-4132-a2ec-fb8a46b60e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b73f39-9b92-4bc0-bfc8-2ada248a5604}" ma:internalName="TaxCatchAll" ma:showField="CatchAllData" ma:web="aaf5b1b8-7fa3-4132-a2ec-fb8a46b60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e4107-340f-49bc-b242-932585323802">
      <Terms xmlns="http://schemas.microsoft.com/office/infopath/2007/PartnerControls"/>
    </lcf76f155ced4ddcb4097134ff3c332f>
    <TaxCatchAll xmlns="aaf5b1b8-7fa3-4132-a2ec-fb8a46b60ebe" xsi:nil="true"/>
  </documentManagement>
</p:properties>
</file>

<file path=customXml/itemProps1.xml><?xml version="1.0" encoding="utf-8"?>
<ds:datastoreItem xmlns:ds="http://schemas.openxmlformats.org/officeDocument/2006/customXml" ds:itemID="{C73F96C9-79BB-48A0-A875-89515D267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e4107-340f-49bc-b242-932585323802"/>
    <ds:schemaRef ds:uri="aaf5b1b8-7fa3-4132-a2ec-fb8a46b60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B2147-6CE1-408E-B628-556B2C4147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CF71C0-27E5-4DA2-AC57-962C62996154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aaf5b1b8-7fa3-4132-a2ec-fb8a46b60ebe"/>
    <ds:schemaRef ds:uri="http://schemas.microsoft.com/office/infopath/2007/PartnerControls"/>
    <ds:schemaRef ds:uri="dd7e4107-340f-49bc-b242-93258532380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 per MHZ per pop indexes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2024-06-24T05:47:09Z</dcterms:created>
  <dcterms:modified xsi:type="dcterms:W3CDTF">2025-08-15T04:19:28Z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od2500" linkTarget="prop_vod2500">
    <vt:r8>0</vt:r8>
  </property>
  <property fmtid="{D5CDD505-2E9C-101B-9397-08002B2CF9AE}" pid="3" name="vod5000" linkTarget="prop_vod5000">
    <vt:r8>0</vt:r8>
  </property>
  <property fmtid="{D5CDD505-2E9C-101B-9397-08002B2CF9AE}" pid="4" name="ContentTypeId">
    <vt:lpwstr>0x0101009312A608CC66EF46A94C5406789A67A5</vt:lpwstr>
  </property>
  <property fmtid="{D5CDD505-2E9C-101B-9397-08002B2CF9AE}" pid="5" name="MediaServiceImageTags">
    <vt:lpwstr/>
  </property>
</Properties>
</file>