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1" documentId="8_{938CCCE0-A5F7-4E4A-B0DF-802341BB11B8}" xr6:coauthVersionLast="47" xr6:coauthVersionMax="47" xr10:uidLastSave="{DA631329-26C9-4FA0-8B8C-5D0C355C327D}"/>
  <bookViews>
    <workbookView xWindow="-98" yWindow="-98" windowWidth="18915" windowHeight="12075" tabRatio="625" xr2:uid="{00000000-000D-0000-FFFF-FFFF00000000}"/>
  </bookViews>
  <sheets>
    <sheet name="Compliance" sheetId="2" r:id="rId1"/>
  </sheets>
  <definedNames>
    <definedName name="_xlnm.Print_Area" localSheetId="0">Compliance!$A$2:$T$70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7" i="2" l="1"/>
  <c r="D58" i="2"/>
  <c r="D59" i="2"/>
  <c r="D60" i="2"/>
  <c r="D61" i="2"/>
  <c r="D62" i="2"/>
  <c r="D63" i="2"/>
  <c r="D64" i="2"/>
  <c r="D66" i="2"/>
  <c r="C59" i="2" l="1"/>
  <c r="C60" i="2"/>
  <c r="C61" i="2"/>
  <c r="C62" i="2"/>
  <c r="C63" i="2"/>
  <c r="C64" i="2"/>
  <c r="C66" i="2"/>
  <c r="C57" i="2"/>
  <c r="C58" i="2"/>
  <c r="B57" i="2" l="1"/>
  <c r="B58" i="2"/>
  <c r="B59" i="2"/>
  <c r="B60" i="2"/>
  <c r="B61" i="2"/>
  <c r="B62" i="2"/>
  <c r="B63" i="2"/>
  <c r="B64" i="2"/>
  <c r="B66" i="2"/>
</calcChain>
</file>

<file path=xl/sharedStrings.xml><?xml version="1.0" encoding="utf-8"?>
<sst xmlns="http://schemas.openxmlformats.org/spreadsheetml/2006/main" count="132" uniqueCount="78">
  <si>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</si>
  <si>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</si>
  <si>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</si>
  <si>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</si>
  <si>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</si>
  <si>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</si>
  <si>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</si>
  <si>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</si>
  <si>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</si>
  <si>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</si>
  <si>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</si>
  <si>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</si>
  <si>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</si>
  <si>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</si>
  <si>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t xml:space="preserve">Example Area 1 
</t>
  </si>
  <si>
    <t xml:space="preserve">Example Area 2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</si>
  <si>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</si>
  <si>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</si>
  <si>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</si>
  <si>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</si>
  <si>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</si>
  <si>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</si>
  <si>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</si>
  <si>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</si>
  <si>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</si>
  <si>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</si>
  <si>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</si>
  <si>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</si>
  <si>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</si>
  <si>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</si>
  <si>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</si>
  <si>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</si>
  <si>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</si>
  <si>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</si>
  <si>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</si>
  <si>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</si>
  <si>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</si>
  <si>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</si>
  <si>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</si>
  <si>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</si>
  <si>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</si>
  <si>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FTA/TRO-111</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</si>
  <si>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</si>
  <si>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</si>
  <si>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</si>
  <si>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</si>
  <si>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ABC CH 21 Perth</t>
  </si>
  <si>
    <t>Perth</t>
  </si>
  <si>
    <t>Australian Broadcasting Corporation</t>
  </si>
  <si>
    <t>ABC CH 21 West Aust</t>
  </si>
  <si>
    <t>Western Australia</t>
  </si>
  <si>
    <t>ABC CH 21 Adelaide</t>
  </si>
  <si>
    <t xml:space="preserve">Adelaide </t>
  </si>
  <si>
    <t>ABC CH 21 Sth Aust</t>
  </si>
  <si>
    <t>South Australia</t>
  </si>
  <si>
    <t>ABC CH 21 Darwin</t>
  </si>
  <si>
    <t>Darwin</t>
  </si>
  <si>
    <t>ABC CH 21 Nth Territory</t>
  </si>
  <si>
    <t>Northern Territory</t>
  </si>
  <si>
    <t>ABC CH 21 Brisbane</t>
  </si>
  <si>
    <t>Brisbane</t>
  </si>
  <si>
    <t>ABC CH 21 Queensland</t>
  </si>
  <si>
    <t xml:space="preserve">Queensland </t>
  </si>
  <si>
    <t>ABC CH 21 Sydney</t>
  </si>
  <si>
    <t>Sydney</t>
  </si>
  <si>
    <t>ABC CH 21 NSW</t>
  </si>
  <si>
    <t xml:space="preserve">New South Wales </t>
  </si>
  <si>
    <t>ABC CH 21 ACT</t>
  </si>
  <si>
    <t>ACT</t>
  </si>
  <si>
    <t>ABC CH 21 Melbourne</t>
  </si>
  <si>
    <t>Melbourne</t>
  </si>
  <si>
    <t>ABC CH 21 Victoria</t>
  </si>
  <si>
    <t>Victoria</t>
  </si>
  <si>
    <t>ABC CH 21 Hobart</t>
  </si>
  <si>
    <t>Hobart</t>
  </si>
  <si>
    <t>ABC CH 21 Tasmania</t>
  </si>
  <si>
    <t>Tasmania</t>
  </si>
  <si>
    <t xml:space="preserve">The ABC did not meet the captioning requirement of 100% for the period 1st July 2023 to 30th June 2024. All programs scheduled on the ABC primary channel between 6am and midnight were scheduled to include closed captions.
In partnership with the ABC’s captioning provider, RedBee Media (RBM), and broadcast playout provider, MediaHub Australia (MHA), every incident of caption loss, regardless of the duration, was reported, investigated, and addressed as soon as possible. Where practical and necessary, programs with Live caption losses were remedied by being recaptioned for delayed coverage areas, program repeats and for the companion catch-up events on ABC iview. 
Technical Issues
Like previous years, technical issues were a key factor in our outages overall, and most issues were attributed to the ABC’s caption provider’s remote (live) captioners experiencing unforeseen internet connectivity dropouts and network provider issues. 
These typically result in either complete dropouts or observable and sometimes significant latency of the caption output. We unfortunately experienced some lengthy technical/network related failures which was a large contributor to the durational impact of the outages experienced on ABC’s main broadcast service.
Some of these network outages occurred at time of days where resources were pushed to handle intricate and difficult live scenarios at short notice. All content on the ABCTV service was captioned across the different markets with minimal outages reported, but unfortunately, at times, human errors occurred due to the nature of live news and unforeseen impacts of planned outages.
The ABC has been working with our captioning provider over the past 12 months to reduce errors overall, but notably some of our larger outages this year were attributed to our captioning providers’ third-party network provider. We have continued to work together to improve and create a more resilient network to ensure these large outages are quickly reduced year on year. These outages were unexpected in nature and could have not reasonably been foreseen by the ABC. 
Where the ABC experienced outages that were compounded by errors notes as “other”, the ABC has, and continues to, work closely with our captioning provider RedBee Media, and our playout provider MediaHub Australia, to continuously evaluate and implement toward mitigative strategies to reduce the durational impact and frequency of outages. Training, workflow improvements and increased communications are a priority in these circumstances and are assisting with the reduction of these types of outages for our audiences. The ABC has also been working with RedBee on new technologies (auto captions) to increase our captioning footprint on our services, but also leverage this automation as a redundant path to reduce any human based generated caption outage durations for our audiences.
Details of caption losses of significant duration regarded as Technical are outlined below.
1.	On the 10th September 2023, there was a 3 minute and 39 second outage on the TAS ABC News 7pm Bulletin due to an Internet Service Provider (ISP) connectivity issue on the captioners network. 
              Details as per incident report: RB_003817
•	At 19:17:38 AEST, the captions delay to unacceptable level where they then ceased 
•	Captions intermittently reappear out of sync and disappear, then captions return to acceptable sync at 19:22:01
       Analysis 
The captioner did not flag any issue with the production manager at the time. With captions intermittently appearing (out of sync) it would not have been evident that an outage was occurring. RBMA learned of the incident when iview flagged issue with the captions. Issue was consistent with homeworker ISP connectivity dropouts. VTT was corrected for iview.
2.	On the 9th February 2024, there was an 8 minute and 6 second outage on the 7pm WA ABC News Bulletin due to Firewall works on RedBee's 3rd party network provider causing captioning inserter to be inoperable. 
              Details as per incident report: RB_004213
•	At 19:21:54 WST, Captions ceased when one captioner is disconnected from RedBee’s VPN.
•	Captioner calls the service delivery coordinator, and the coordinator has experienced same issue and therefore escalates to RBMA tech. 
•	19:24:00 - Tech confirm that RedBee are experiencing a network outage and the RedBee coordinator informs MHA. 
•	19:27 - Captioner is able to reconnect to VPN and captioning software, and sends captions, but they do not broadcast 
•	19:30:00 - Program finishes.
       Analysis 
Earlier on the 9th February, RedBee’s network provider identified a possible risk with a firewall and notified RedBee Global Tech. As RedBee were discussing how to proceed and awaiting advice on a timeline for addressing the risk, the network provider commenced performing an upgrade on the affected firewall without prior warning. RedBee Tech then contacted the provider when the outage began, and the upgrade was quickly completed. Subsequently the AWA1 inserter became “hung” or unresponsive which is a known issue when RedBee are disconnected abruptly, meaning RedBee cannot reconnect without the inserter first being rebooted. By the time RedBee were back online there was insufficient time to coordinate a reboot with MHA, meaning the remaining approx. three minutes were also uncaptioned.
VTT was correct for iview replays and captioning inserter was rebooted successfully.
3.	On the 9th February 2024, there was a 15 minute outage on the ABC Late news (NSW, VIC, TAS &amp; ACT) due to the above Firewall works on RedBee's 3rd party network provider causing captioning inserter to be inoperable. 
              Details as per incident report: RB_004214
•	At 22:38 AEDT, Program begins without captions - captioner is sending captions, but they are not broadcasting. The service delivery coordinator advises captioner to continue captioning while the issue is investigated. 
•	22:53 - Program finishes.
       Analysis 
As a follow on from the previous fault, shortly before TX the coordinator is advised by RBMA Tech that the inserter has likely become “hung” due to the earlier network outage and that only resolution is for inserter to become rebooted by MHA. Coordinator contacts MHA but they are unable to arrange this in time or an alternate inserter. Coordinator advised captioner to keep captioning the bulletin regardless in case the issue was resolved but no captions broadcasted for entire duration. MHA were able to arrange an alternate inserter to recaption for delayed markets (QLD, SA and NT). Captioning inserter was rebooted successfully.
4.	On the 20th June 2024, there was a 4 minute and 26 second outage on the NT ABC 7pm News Bulletin due to IPS connectivity issues. 
              Details as per incident report: RB_004276
•	At 19:35:34 CST, captions ceased when captioner loses internet.
•	19:40:26 CST, captions resumed when another captioner takes over.
       Analysis 
The duration of the incident was compounded due to the captioner initially trying to call through to the service delivery coordinator, but calls were not going through. The UK Duty Manager noticed the outage and contacted the captioner and then sought alternate cover. RBM Tech monitored captioners internet connectivity. VTT corrected for iview replays.
5.	On the 27th June 2024, there was a 4 minute and 57 second outage on the ABC Late News Bulletin in WA due to audio issues. 
              Details as per incident report: RB_004280
•	At 22:00 WST, captions ceased when captioner could not hear audio. Captioner reported issue to duty manager, and they look for alternate cover. 
•	22:08:55 - captions resumed but ceased after 35 seconds.
•	22:10:35 WST - captions resumed again, when another captioner takes over.
       Analysis 
Captioner reported audio issues to duty manager at approx. 0004. Attempts to troubleshoot could not resolve the issue. Captioner had to cease at 0005 due to lack of audio. Captioner was briefly able to resume captioning for a period of 38 seconds before their audio became inaudible again. 
The duty manager found alternate cover. RBM Tech followed up with captioner to assess localised issue with hardware.
Other Issues 
Details of caption losses of notable duration regarded as Other as per below:
1.	On the 14th March 2023, during the 7pm NT News Bulletin, there was an outage of 14 minutes and 48 seconds due to a human error that was encountered during routine upgrade works at RedBee.
•	Details as per RBM incident report: RB_004230
•	19:15:12 CST - captions cease when captioner loses feeds. 
•	Captioner contacts service delivery coordinator.
•	Service delivery coordinator escalates to RBMA Tech.
•	RBMA Tech advises coordinator that they are actively working to resolve.
Analysis 
RBMA Tech were carrying out scheduled works at Ultimo to upgrade network switches. 
2038 AEST – RBMA Network supplier reconfigured connectivity to Ultimo in preparation of network switch replacement; temporarily taking RBMA’s connection to Ultimo offline.
2045 – RBMA Tech were contacted by SDG informing them that ANT1 feed had been lost. RBMA Tech began troubleshooting with network provider, after which it became apparent that RBMA engineers had inadvertently powered down network switches at MHA rather than Ultimo. This resulted in RedBee losing all feeds coming via MHA.
2053 – RBMA Tech contacted MHA engineers to ask them to restore power to the switches. There was lengthy exchange between both parties to clarify the exact details of the devices and their locations.
2115 – MHA engineers located the correct devices. The power buttons on the switches weren’t responding, so RBMA Tech advised engineer to physically disconnect power cables.
There was further delay in engineering getting access to the cables due to the location of the rack and number of devices installed.
2124 – RBMA Tech instruct the network supplier to rollback changes to Ultimo connectivity.
2125 – The MHA devices were reconnected but can take approx. 10 mins to power cycle.
2130 – Ultimo connectivity is restored following rollback of planned works.
2135 – The MHA devices had come online and feeds to RedBee restored.
Root cause of the incident was human error on part of RBMA engineers. VTT has been corrected for iview. All future engineering works will be scheduled, in accordance with ABC, later in the evening to mitigate risk to transmission. RBMA Tech will also provide documentation and instruction to MHA engineers to improve understanding and response times in future.
	End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</si>
</sst>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15" fillId="7" borderId="3" xfId="0" applyFont="1" applyFill="1" applyBorder="1" applyAlignment="1">
      <alignment horizontal="left" vertical="top"/>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topLeftCell="A2" zoomScale="89" zoomScaleNormal="89" zoomScaleSheetLayoutView="100" workbookViewId="0">
      <selection activeCell="B70" sqref="B70:T70"/>
    </sheetView>
  </sheetViews>
  <sheetFormatPr defaultColWidth="8.796875" defaultRowHeight="14.25" x14ac:dyDescent="0.45"/>
  <cols>
    <col min="1" max="1" width="3.265625" customWidth="1"/>
    <col min="2" max="2" width="8.53125" customWidth="1"/>
    <col min="3" max="3" width="9.796875" customWidth="1"/>
    <col min="4" max="4" width="16.796875" customWidth="1"/>
    <col min="5" max="5" width="10.19921875" customWidth="1"/>
    <col min="6" max="6" width="10.796875" customWidth="1"/>
    <col min="7" max="7" width="10.73046875" customWidth="1"/>
    <col min="8" max="8" width="1.46484375" customWidth="1"/>
    <col min="9" max="9" width="5.796875" customWidth="1"/>
    <col min="10" max="10" width="4.53125" customWidth="1"/>
    <col min="11" max="11" width="5.53125" bestFit="1" customWidth="1"/>
    <col min="12" max="12" width="5.46484375" customWidth="1"/>
    <col min="13" max="13" width="14.53125" customWidth="1"/>
    <col min="14" max="14" width="16.46484375" customWidth="1"/>
    <col min="15" max="15" width="13.265625" customWidth="1"/>
    <col min="16" max="16" width="17.19921875" style="47" customWidth="1"/>
    <col min="17" max="17" width="13.53125" style="47" customWidth="1"/>
    <col min="18" max="18" width="1.265625" customWidth="1"/>
    <col min="19" max="19" width="15.53125" customWidth="1"/>
    <col min="20" max="20" width="13.73046875" customWidth="1"/>
    <col min="21" max="21" width="38.265625" customWidth="1"/>
    <col min="22" max="22" width="51.53125" customWidth="1"/>
  </cols>
  <sheetData>
    <row r="1" spans="1:20" hidden="1" x14ac:dyDescent="0.45"/>
    <row r="2" spans="1:20" ht="18" x14ac:dyDescent="0.55000000000000004">
      <c r="J2" s="93"/>
    </row>
    <row r="3" spans="1:20" ht="18" x14ac:dyDescent="0.45">
      <c r="B3" s="110" t="s">
        <v>45</v>
      </c>
      <c r="C3" s="110"/>
      <c r="D3" s="110"/>
      <c r="E3" s="110"/>
      <c r="F3" s="110"/>
      <c r="G3" s="110"/>
      <c r="H3" s="110"/>
      <c r="I3" s="110"/>
      <c r="J3" s="110"/>
      <c r="K3" s="110"/>
      <c r="L3" s="110"/>
      <c r="M3" s="110"/>
      <c r="N3" s="110"/>
      <c r="O3" s="110"/>
      <c r="P3" s="110"/>
      <c r="Q3" s="110"/>
      <c r="R3" s="10"/>
    </row>
    <row r="4" spans="1:20" ht="9.75" customHeight="1" x14ac:dyDescent="0.45">
      <c r="B4" s="110"/>
      <c r="C4" s="110"/>
      <c r="D4" s="110"/>
      <c r="E4" s="110"/>
      <c r="F4" s="110"/>
      <c r="G4" s="110"/>
      <c r="H4" s="110"/>
      <c r="I4" s="110"/>
      <c r="J4" s="110"/>
      <c r="K4" s="110"/>
      <c r="L4" s="110"/>
      <c r="M4" s="110"/>
      <c r="N4" s="110"/>
      <c r="O4" s="110"/>
      <c r="P4" s="110"/>
      <c r="Q4" s="110"/>
    </row>
    <row r="5" spans="1:20" hidden="1" x14ac:dyDescent="0.45"/>
    <row r="6" spans="1:20" hidden="1" x14ac:dyDescent="0.45"/>
    <row r="7" spans="1:20" s="11" customFormat="1" ht="18" customHeight="1" x14ac:dyDescent="0.65">
      <c r="A7" s="15"/>
      <c r="B7" s="111" t="s">
        <v>1</v>
      </c>
      <c r="C7" s="111"/>
      <c r="D7" s="111"/>
      <c r="E7" s="111"/>
      <c r="F7" s="111"/>
      <c r="G7" s="111"/>
      <c r="H7" s="111"/>
      <c r="I7" s="111"/>
      <c r="J7" s="111"/>
      <c r="K7" s="111"/>
      <c r="L7" s="111"/>
      <c r="M7" s="111"/>
      <c r="N7" s="111"/>
      <c r="O7" s="111"/>
      <c r="P7" s="111"/>
      <c r="Q7" s="111"/>
      <c r="R7" s="19"/>
      <c r="S7" s="10"/>
      <c r="T7" s="10"/>
    </row>
    <row r="8" spans="1:20" ht="18" customHeight="1" x14ac:dyDescent="0.55000000000000004">
      <c r="B8" s="112" t="s">
        <v>0</v>
      </c>
      <c r="C8" s="112"/>
      <c r="D8" s="112"/>
      <c r="E8" s="112"/>
      <c r="F8" s="112"/>
      <c r="G8" s="112"/>
      <c r="H8" s="112"/>
      <c r="I8" s="112"/>
      <c r="J8" s="112"/>
      <c r="K8" s="112"/>
      <c r="L8" s="112"/>
      <c r="M8" s="112"/>
      <c r="N8" s="112"/>
      <c r="O8" s="112"/>
      <c r="P8" s="112"/>
      <c r="Q8" s="112"/>
      <c r="R8" s="23"/>
      <c r="S8" s="1"/>
      <c r="T8" s="1"/>
    </row>
    <row r="9" spans="1:20" ht="18" customHeight="1" x14ac:dyDescent="0.55000000000000004">
      <c r="B9" s="113" t="s">
        <v>32</v>
      </c>
      <c r="C9" s="113"/>
      <c r="D9" s="113"/>
      <c r="E9" s="113"/>
      <c r="F9" s="113"/>
      <c r="G9" s="113"/>
      <c r="H9" s="113"/>
      <c r="I9" s="113"/>
      <c r="J9" s="113"/>
      <c r="K9" s="113"/>
      <c r="L9" s="113"/>
      <c r="M9" s="113"/>
      <c r="N9" s="113"/>
      <c r="O9" s="113"/>
      <c r="P9" s="113"/>
      <c r="Q9" s="113"/>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08" t="s">
        <v>30</v>
      </c>
      <c r="C11" s="108"/>
      <c r="D11" s="108"/>
      <c r="E11" s="108"/>
      <c r="F11" s="108"/>
      <c r="G11" s="108"/>
      <c r="H11" s="108"/>
      <c r="I11" s="108"/>
      <c r="J11" s="108"/>
      <c r="K11" s="108"/>
      <c r="L11" s="108"/>
      <c r="M11" s="108"/>
      <c r="N11" s="108"/>
      <c r="O11" s="108"/>
      <c r="P11" s="108"/>
      <c r="Q11" s="108"/>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09" t="s">
        <v>31</v>
      </c>
      <c r="C13" s="109"/>
      <c r="D13" s="109"/>
      <c r="E13" s="109"/>
      <c r="F13" s="109"/>
      <c r="G13" s="109"/>
      <c r="H13" s="109"/>
      <c r="I13" s="109"/>
      <c r="J13" s="109"/>
      <c r="K13" s="109"/>
      <c r="L13" s="109"/>
      <c r="M13" s="109"/>
      <c r="N13" s="109"/>
      <c r="O13" s="109"/>
      <c r="P13" s="109"/>
      <c r="Q13" s="109"/>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70" t="s">
        <v>4</v>
      </c>
      <c r="C15" s="170"/>
      <c r="D15" s="170"/>
      <c r="E15" s="170"/>
      <c r="F15" s="170"/>
      <c r="G15" s="170"/>
      <c r="H15" s="170"/>
      <c r="I15" s="170"/>
      <c r="J15" s="170"/>
      <c r="K15" s="170"/>
      <c r="L15" s="170"/>
      <c r="M15" s="170"/>
      <c r="N15" s="170"/>
      <c r="O15" s="170"/>
      <c r="P15" s="170"/>
      <c r="Q15" s="170"/>
      <c r="R15" s="4"/>
      <c r="S15" s="4"/>
      <c r="T15" s="4"/>
    </row>
    <row r="16" spans="1:20" s="13" customFormat="1" ht="42.75" x14ac:dyDescent="0.45">
      <c r="A16" s="14"/>
      <c r="B16" s="168" t="s">
        <v>2</v>
      </c>
      <c r="C16" s="168"/>
      <c r="D16" s="24" t="s">
        <v>3</v>
      </c>
      <c r="E16" s="171" t="s">
        <v>10</v>
      </c>
      <c r="F16" s="171"/>
      <c r="G16" s="171"/>
      <c r="H16" s="171"/>
      <c r="I16" s="171"/>
      <c r="J16" s="171"/>
      <c r="K16" s="171"/>
      <c r="L16" s="171"/>
      <c r="M16" s="171"/>
      <c r="N16" s="171"/>
      <c r="O16" s="171"/>
      <c r="P16" s="171"/>
      <c r="Q16" s="171"/>
      <c r="R16" s="4"/>
      <c r="S16" s="4"/>
      <c r="T16" s="4"/>
    </row>
    <row r="17" spans="1:21" ht="21.75" customHeight="1" x14ac:dyDescent="0.55000000000000004">
      <c r="A17" s="5"/>
      <c r="B17" s="166">
        <v>2023</v>
      </c>
      <c r="C17" s="166"/>
      <c r="D17" s="70">
        <v>2024</v>
      </c>
      <c r="E17" s="172"/>
      <c r="F17" s="172"/>
      <c r="G17" s="172"/>
      <c r="H17" s="172"/>
      <c r="I17" s="172"/>
      <c r="J17" s="172"/>
      <c r="K17" s="172"/>
      <c r="L17" s="172"/>
      <c r="M17" s="172"/>
      <c r="N17" s="172"/>
      <c r="O17" s="172"/>
      <c r="P17" s="172"/>
      <c r="Q17" s="172"/>
      <c r="R17" s="4"/>
      <c r="S17" s="4"/>
      <c r="T17" s="1"/>
    </row>
    <row r="18" spans="1:21" ht="14.5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55" customHeight="1" x14ac:dyDescent="0.45">
      <c r="A19" s="5"/>
      <c r="B19" s="121" t="s">
        <v>38</v>
      </c>
      <c r="C19" s="122"/>
      <c r="D19" s="122"/>
      <c r="E19" s="122"/>
      <c r="F19" s="122"/>
      <c r="G19" s="122"/>
      <c r="H19" s="122"/>
      <c r="I19" s="122"/>
      <c r="J19" s="122"/>
      <c r="K19" s="122"/>
      <c r="L19" s="122"/>
      <c r="M19" s="122"/>
      <c r="N19" s="122"/>
      <c r="O19" s="122"/>
      <c r="P19" s="122"/>
      <c r="Q19" s="123"/>
      <c r="R19" s="4"/>
      <c r="S19" s="4"/>
      <c r="T19" s="4"/>
    </row>
    <row r="20" spans="1:21" ht="20.25" customHeight="1" x14ac:dyDescent="0.45">
      <c r="A20" s="5"/>
      <c r="B20" s="174"/>
      <c r="C20" s="175"/>
      <c r="D20" s="175"/>
      <c r="E20" s="175"/>
      <c r="F20" s="175"/>
      <c r="G20" s="175"/>
      <c r="H20" s="175"/>
      <c r="I20" s="175"/>
      <c r="J20" s="175"/>
      <c r="K20" s="175"/>
      <c r="L20" s="175"/>
      <c r="M20" s="175"/>
      <c r="N20" s="175"/>
      <c r="O20" s="175"/>
      <c r="P20" s="175"/>
      <c r="Q20" s="176"/>
      <c r="R20" s="4"/>
      <c r="S20" s="4"/>
      <c r="T20" s="4"/>
    </row>
    <row r="21" spans="1:21" ht="24.75" customHeight="1" x14ac:dyDescent="0.45">
      <c r="A21" s="5"/>
      <c r="B21" s="169" t="s">
        <v>7</v>
      </c>
      <c r="C21" s="169"/>
      <c r="D21" s="106" t="s">
        <v>6</v>
      </c>
      <c r="E21" s="126" t="s">
        <v>5</v>
      </c>
      <c r="F21" s="127"/>
      <c r="G21" s="127"/>
      <c r="H21" s="127"/>
      <c r="I21" s="127"/>
      <c r="J21" s="127"/>
      <c r="K21" s="127"/>
      <c r="L21" s="127"/>
      <c r="M21" s="173" t="s">
        <v>22</v>
      </c>
      <c r="N21" s="173"/>
      <c r="O21" s="173"/>
      <c r="P21" s="173"/>
      <c r="Q21" s="173"/>
      <c r="R21" s="4"/>
      <c r="S21" s="4"/>
      <c r="T21" s="4"/>
    </row>
    <row r="22" spans="1:21" s="34" customFormat="1" ht="14.25" customHeight="1" x14ac:dyDescent="0.45">
      <c r="A22" s="33"/>
      <c r="B22" s="167" t="s">
        <v>20</v>
      </c>
      <c r="C22" s="167"/>
      <c r="D22" s="31">
        <v>1</v>
      </c>
      <c r="E22" s="128" t="s">
        <v>12</v>
      </c>
      <c r="F22" s="129"/>
      <c r="G22" s="129"/>
      <c r="H22" s="129"/>
      <c r="I22" s="129"/>
      <c r="J22" s="129"/>
      <c r="K22" s="129"/>
      <c r="L22" s="129"/>
      <c r="M22" s="124" t="s">
        <v>23</v>
      </c>
      <c r="N22" s="124"/>
      <c r="O22" s="124"/>
      <c r="P22" s="124"/>
      <c r="Q22" s="124"/>
      <c r="R22" s="4"/>
      <c r="S22" s="4"/>
      <c r="T22" s="4"/>
    </row>
    <row r="23" spans="1:21" s="34" customFormat="1" ht="15" customHeight="1" x14ac:dyDescent="0.45">
      <c r="A23" s="33"/>
      <c r="B23" s="167" t="s">
        <v>21</v>
      </c>
      <c r="C23" s="167"/>
      <c r="D23" s="31">
        <v>2</v>
      </c>
      <c r="E23" s="128" t="s">
        <v>13</v>
      </c>
      <c r="F23" s="129"/>
      <c r="G23" s="129"/>
      <c r="H23" s="129"/>
      <c r="I23" s="129"/>
      <c r="J23" s="129"/>
      <c r="K23" s="129"/>
      <c r="L23" s="129"/>
      <c r="M23" s="125" t="s">
        <v>23</v>
      </c>
      <c r="N23" s="125"/>
      <c r="O23" s="125"/>
      <c r="P23" s="125"/>
      <c r="Q23" s="125"/>
      <c r="R23" s="4"/>
      <c r="S23" s="4"/>
      <c r="T23" s="4"/>
    </row>
    <row r="24" spans="1:21" s="34" customFormat="1" ht="15" customHeight="1" x14ac:dyDescent="0.45">
      <c r="A24" s="33"/>
      <c r="B24" s="94" t="s">
        <v>39</v>
      </c>
      <c r="C24" s="95"/>
      <c r="D24" s="31">
        <v>3</v>
      </c>
      <c r="E24" s="128" t="s">
        <v>40</v>
      </c>
      <c r="F24" s="129"/>
      <c r="G24" s="129"/>
      <c r="H24" s="129"/>
      <c r="I24" s="129"/>
      <c r="J24" s="129"/>
      <c r="K24" s="129"/>
      <c r="L24" s="129"/>
      <c r="M24" s="125" t="s">
        <v>23</v>
      </c>
      <c r="N24" s="125"/>
      <c r="O24" s="125"/>
      <c r="P24" s="125"/>
      <c r="Q24" s="125"/>
      <c r="R24" s="4"/>
      <c r="S24" s="4"/>
      <c r="T24" s="4"/>
    </row>
    <row r="25" spans="1:21" ht="18.75" customHeight="1" x14ac:dyDescent="0.45">
      <c r="A25" s="5">
        <v>1</v>
      </c>
      <c r="B25" s="119" t="s">
        <v>46</v>
      </c>
      <c r="C25" s="120"/>
      <c r="D25" s="46"/>
      <c r="E25" s="114" t="s">
        <v>47</v>
      </c>
      <c r="F25" s="115"/>
      <c r="G25" s="115"/>
      <c r="H25" s="115"/>
      <c r="I25" s="115"/>
      <c r="J25" s="115"/>
      <c r="K25" s="115"/>
      <c r="L25" s="115"/>
      <c r="M25" s="116" t="s">
        <v>48</v>
      </c>
      <c r="N25" s="117"/>
      <c r="O25" s="117"/>
      <c r="P25" s="117"/>
      <c r="Q25" s="118"/>
      <c r="R25" s="4"/>
      <c r="S25" s="4"/>
      <c r="T25" s="4"/>
    </row>
    <row r="26" spans="1:21" ht="18.75" customHeight="1" x14ac:dyDescent="0.45">
      <c r="A26" s="5">
        <v>2</v>
      </c>
      <c r="B26" s="119" t="s">
        <v>49</v>
      </c>
      <c r="C26" s="120"/>
      <c r="D26" s="46"/>
      <c r="E26" s="114" t="s">
        <v>50</v>
      </c>
      <c r="F26" s="115"/>
      <c r="G26" s="115"/>
      <c r="H26" s="115"/>
      <c r="I26" s="115"/>
      <c r="J26" s="115"/>
      <c r="K26" s="115"/>
      <c r="L26" s="115"/>
      <c r="M26" s="116" t="s">
        <v>48</v>
      </c>
      <c r="N26" s="117"/>
      <c r="O26" s="117"/>
      <c r="P26" s="117"/>
      <c r="Q26" s="118"/>
      <c r="R26" s="4"/>
      <c r="S26" s="4"/>
      <c r="T26" s="4"/>
    </row>
    <row r="27" spans="1:21" ht="18.75" customHeight="1" x14ac:dyDescent="0.45">
      <c r="A27" s="5">
        <v>3</v>
      </c>
      <c r="B27" s="119" t="s">
        <v>51</v>
      </c>
      <c r="C27" s="120"/>
      <c r="D27" s="46"/>
      <c r="E27" s="114" t="s">
        <v>52</v>
      </c>
      <c r="F27" s="115"/>
      <c r="G27" s="115"/>
      <c r="H27" s="115"/>
      <c r="I27" s="115"/>
      <c r="J27" s="115"/>
      <c r="K27" s="115"/>
      <c r="L27" s="115"/>
      <c r="M27" s="116" t="s">
        <v>48</v>
      </c>
      <c r="N27" s="117"/>
      <c r="O27" s="117"/>
      <c r="P27" s="117"/>
      <c r="Q27" s="118"/>
      <c r="R27" s="4"/>
      <c r="S27" s="4"/>
      <c r="T27" s="4"/>
    </row>
    <row r="28" spans="1:21" ht="18.75" customHeight="1" x14ac:dyDescent="0.45">
      <c r="A28" s="5">
        <v>4</v>
      </c>
      <c r="B28" s="119" t="s">
        <v>53</v>
      </c>
      <c r="C28" s="120"/>
      <c r="D28" s="46"/>
      <c r="E28" s="114" t="s">
        <v>54</v>
      </c>
      <c r="F28" s="115"/>
      <c r="G28" s="115"/>
      <c r="H28" s="115"/>
      <c r="I28" s="115"/>
      <c r="J28" s="115"/>
      <c r="K28" s="115"/>
      <c r="L28" s="115"/>
      <c r="M28" s="116" t="s">
        <v>48</v>
      </c>
      <c r="N28" s="117"/>
      <c r="O28" s="117"/>
      <c r="P28" s="117"/>
      <c r="Q28" s="118"/>
      <c r="R28" s="4"/>
      <c r="S28" s="4"/>
      <c r="T28" s="4"/>
    </row>
    <row r="29" spans="1:21" ht="18.75" customHeight="1" x14ac:dyDescent="0.45">
      <c r="A29" s="5">
        <v>5</v>
      </c>
      <c r="B29" s="119" t="s">
        <v>55</v>
      </c>
      <c r="C29" s="120"/>
      <c r="D29" s="46"/>
      <c r="E29" s="114" t="s">
        <v>56</v>
      </c>
      <c r="F29" s="115"/>
      <c r="G29" s="115"/>
      <c r="H29" s="115"/>
      <c r="I29" s="115"/>
      <c r="J29" s="115"/>
      <c r="K29" s="115"/>
      <c r="L29" s="115"/>
      <c r="M29" s="116" t="s">
        <v>48</v>
      </c>
      <c r="N29" s="117"/>
      <c r="O29" s="117"/>
      <c r="P29" s="117"/>
      <c r="Q29" s="118"/>
      <c r="R29" s="4"/>
      <c r="S29" s="4"/>
      <c r="T29" s="4"/>
    </row>
    <row r="30" spans="1:21" x14ac:dyDescent="0.45">
      <c r="A30" s="5">
        <v>6</v>
      </c>
      <c r="B30" s="119" t="s">
        <v>57</v>
      </c>
      <c r="C30" s="120"/>
      <c r="D30" s="46"/>
      <c r="E30" s="114" t="s">
        <v>58</v>
      </c>
      <c r="F30" s="115"/>
      <c r="G30" s="115"/>
      <c r="H30" s="115"/>
      <c r="I30" s="115"/>
      <c r="J30" s="115"/>
      <c r="K30" s="115"/>
      <c r="L30" s="115"/>
      <c r="M30" s="116" t="s">
        <v>48</v>
      </c>
      <c r="N30" s="117"/>
      <c r="O30" s="117"/>
      <c r="P30" s="117"/>
      <c r="Q30" s="118"/>
      <c r="R30" s="4"/>
      <c r="S30" s="4"/>
      <c r="T30" s="4"/>
    </row>
    <row r="31" spans="1:21" x14ac:dyDescent="0.45">
      <c r="A31" s="5">
        <v>7</v>
      </c>
      <c r="B31" s="119" t="s">
        <v>59</v>
      </c>
      <c r="C31" s="120"/>
      <c r="D31" s="46"/>
      <c r="E31" s="114" t="s">
        <v>60</v>
      </c>
      <c r="F31" s="115"/>
      <c r="G31" s="115"/>
      <c r="H31" s="115"/>
      <c r="I31" s="115"/>
      <c r="J31" s="115"/>
      <c r="K31" s="115"/>
      <c r="L31" s="115"/>
      <c r="M31" s="116" t="s">
        <v>48</v>
      </c>
      <c r="N31" s="117"/>
      <c r="O31" s="117"/>
      <c r="P31" s="117"/>
      <c r="Q31" s="118"/>
      <c r="R31" s="4"/>
      <c r="S31" s="4"/>
      <c r="T31" s="4"/>
    </row>
    <row r="32" spans="1:21" x14ac:dyDescent="0.45">
      <c r="A32" s="5">
        <v>8</v>
      </c>
      <c r="B32" s="119" t="s">
        <v>61</v>
      </c>
      <c r="C32" s="120"/>
      <c r="D32" s="46"/>
      <c r="E32" s="114" t="s">
        <v>62</v>
      </c>
      <c r="F32" s="115"/>
      <c r="G32" s="115"/>
      <c r="H32" s="115"/>
      <c r="I32" s="115"/>
      <c r="J32" s="115"/>
      <c r="K32" s="115"/>
      <c r="L32" s="115"/>
      <c r="M32" s="116" t="s">
        <v>48</v>
      </c>
      <c r="N32" s="117"/>
      <c r="O32" s="117"/>
      <c r="P32" s="117"/>
      <c r="Q32" s="118"/>
      <c r="R32" s="4"/>
      <c r="S32" s="4"/>
      <c r="T32" s="4"/>
      <c r="U32" s="4"/>
    </row>
    <row r="33" spans="1:20" x14ac:dyDescent="0.45">
      <c r="A33" s="5">
        <v>9</v>
      </c>
      <c r="B33" s="119" t="s">
        <v>63</v>
      </c>
      <c r="C33" s="120"/>
      <c r="D33" s="46"/>
      <c r="E33" s="114" t="s">
        <v>64</v>
      </c>
      <c r="F33" s="115"/>
      <c r="G33" s="115"/>
      <c r="H33" s="115"/>
      <c r="I33" s="115"/>
      <c r="J33" s="115"/>
      <c r="K33" s="115"/>
      <c r="L33" s="115"/>
      <c r="M33" s="116" t="s">
        <v>48</v>
      </c>
      <c r="N33" s="117"/>
      <c r="O33" s="117"/>
      <c r="P33" s="117"/>
      <c r="Q33" s="118"/>
      <c r="R33" s="4"/>
      <c r="S33" s="4"/>
      <c r="T33" s="4"/>
    </row>
    <row r="34" spans="1:20" x14ac:dyDescent="0.45">
      <c r="A34" s="5">
        <v>10</v>
      </c>
      <c r="B34" s="119" t="s">
        <v>65</v>
      </c>
      <c r="C34" s="120"/>
      <c r="D34" s="46"/>
      <c r="E34" s="114" t="s">
        <v>66</v>
      </c>
      <c r="F34" s="115"/>
      <c r="G34" s="115"/>
      <c r="H34" s="115"/>
      <c r="I34" s="115"/>
      <c r="J34" s="115"/>
      <c r="K34" s="115"/>
      <c r="L34" s="115"/>
      <c r="M34" s="116" t="s">
        <v>48</v>
      </c>
      <c r="N34" s="117"/>
      <c r="O34" s="117"/>
      <c r="P34" s="117"/>
      <c r="Q34" s="118"/>
      <c r="R34" s="4"/>
      <c r="S34" s="4"/>
      <c r="T34" s="4"/>
    </row>
    <row r="35" spans="1:20" x14ac:dyDescent="0.45">
      <c r="A35" s="5">
        <v>11</v>
      </c>
      <c r="B35" s="119" t="s">
        <v>67</v>
      </c>
      <c r="C35" s="120"/>
      <c r="D35" s="46"/>
      <c r="E35" s="114" t="s">
        <v>68</v>
      </c>
      <c r="F35" s="115"/>
      <c r="G35" s="115"/>
      <c r="H35" s="115"/>
      <c r="I35" s="115"/>
      <c r="J35" s="115"/>
      <c r="K35" s="115"/>
      <c r="L35" s="115"/>
      <c r="M35" s="116" t="s">
        <v>48</v>
      </c>
      <c r="N35" s="117"/>
      <c r="O35" s="117"/>
      <c r="P35" s="117"/>
      <c r="Q35" s="118"/>
      <c r="R35" s="4"/>
      <c r="S35" s="4"/>
      <c r="T35" s="4"/>
    </row>
    <row r="36" spans="1:20" x14ac:dyDescent="0.45">
      <c r="A36" s="5">
        <v>12</v>
      </c>
      <c r="B36" s="119" t="s">
        <v>69</v>
      </c>
      <c r="C36" s="120"/>
      <c r="D36" s="46"/>
      <c r="E36" s="114" t="s">
        <v>70</v>
      </c>
      <c r="F36" s="115"/>
      <c r="G36" s="115"/>
      <c r="H36" s="115"/>
      <c r="I36" s="115"/>
      <c r="J36" s="115"/>
      <c r="K36" s="115"/>
      <c r="L36" s="115"/>
      <c r="M36" s="116" t="s">
        <v>48</v>
      </c>
      <c r="N36" s="117"/>
      <c r="O36" s="117"/>
      <c r="P36" s="117"/>
      <c r="Q36" s="118"/>
      <c r="R36" s="4"/>
      <c r="S36" s="4"/>
      <c r="T36" s="4"/>
    </row>
    <row r="37" spans="1:20" x14ac:dyDescent="0.45">
      <c r="A37" s="5">
        <v>13</v>
      </c>
      <c r="B37" s="119" t="s">
        <v>71</v>
      </c>
      <c r="C37" s="120"/>
      <c r="D37" s="46"/>
      <c r="E37" s="114" t="s">
        <v>72</v>
      </c>
      <c r="F37" s="115"/>
      <c r="G37" s="115"/>
      <c r="H37" s="115"/>
      <c r="I37" s="115"/>
      <c r="J37" s="115"/>
      <c r="K37" s="115"/>
      <c r="L37" s="115"/>
      <c r="M37" s="116" t="s">
        <v>48</v>
      </c>
      <c r="N37" s="117"/>
      <c r="O37" s="117"/>
      <c r="P37" s="117"/>
      <c r="Q37" s="118"/>
      <c r="R37" s="4"/>
      <c r="S37" s="4"/>
      <c r="T37" s="4"/>
    </row>
    <row r="38" spans="1:20" x14ac:dyDescent="0.45">
      <c r="A38" s="5">
        <v>14</v>
      </c>
      <c r="B38" s="119" t="s">
        <v>73</v>
      </c>
      <c r="C38" s="120"/>
      <c r="D38" s="46"/>
      <c r="E38" s="114" t="s">
        <v>74</v>
      </c>
      <c r="F38" s="115"/>
      <c r="G38" s="115"/>
      <c r="H38" s="115"/>
      <c r="I38" s="115"/>
      <c r="J38" s="115"/>
      <c r="K38" s="115"/>
      <c r="L38" s="115"/>
      <c r="M38" s="116" t="s">
        <v>48</v>
      </c>
      <c r="N38" s="117"/>
      <c r="O38" s="117"/>
      <c r="P38" s="117"/>
      <c r="Q38" s="118"/>
      <c r="R38" s="4"/>
      <c r="S38" s="4"/>
      <c r="T38" s="4"/>
    </row>
    <row r="39" spans="1:20" x14ac:dyDescent="0.45">
      <c r="A39" s="5">
        <v>15</v>
      </c>
      <c r="B39" s="119" t="s">
        <v>75</v>
      </c>
      <c r="C39" s="120"/>
      <c r="D39" s="46"/>
      <c r="E39" s="114" t="s">
        <v>76</v>
      </c>
      <c r="F39" s="115"/>
      <c r="G39" s="115"/>
      <c r="H39" s="115"/>
      <c r="I39" s="115"/>
      <c r="J39" s="115"/>
      <c r="K39" s="115"/>
      <c r="L39" s="115"/>
      <c r="M39" s="116" t="s">
        <v>48</v>
      </c>
      <c r="N39" s="117"/>
      <c r="O39" s="117"/>
      <c r="P39" s="117"/>
      <c r="Q39" s="118"/>
      <c r="R39" s="4"/>
      <c r="S39" s="4"/>
      <c r="T39" s="4"/>
    </row>
    <row r="40" spans="1:20" x14ac:dyDescent="0.45">
      <c r="A40" s="5">
        <v>16</v>
      </c>
      <c r="B40" s="119"/>
      <c r="C40" s="120"/>
      <c r="D40" s="46"/>
      <c r="E40" s="114"/>
      <c r="F40" s="115"/>
      <c r="G40" s="115"/>
      <c r="H40" s="115"/>
      <c r="I40" s="115"/>
      <c r="J40" s="115"/>
      <c r="K40" s="115"/>
      <c r="L40" s="115"/>
      <c r="M40" s="116"/>
      <c r="N40" s="117"/>
      <c r="O40" s="117"/>
      <c r="P40" s="117"/>
      <c r="Q40" s="118"/>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07" t="s">
        <v>33</v>
      </c>
      <c r="C42" s="107"/>
      <c r="D42" s="107"/>
      <c r="E42" s="107"/>
      <c r="F42" s="107"/>
      <c r="G42" s="107"/>
      <c r="H42" s="107"/>
      <c r="I42" s="107"/>
      <c r="J42" s="107"/>
      <c r="K42" s="107"/>
      <c r="L42" s="107"/>
      <c r="M42" s="107"/>
      <c r="N42" s="107"/>
      <c r="O42" s="107"/>
      <c r="P42" s="107"/>
      <c r="Q42" s="107"/>
      <c r="R42" s="4"/>
      <c r="S42" s="4"/>
      <c r="T42" s="1"/>
    </row>
    <row r="43" spans="1:20" ht="9" customHeight="1" thickBot="1" x14ac:dyDescent="0.5"/>
    <row r="44" spans="1:20" s="26" customFormat="1" ht="41.25" customHeight="1" thickBot="1" x14ac:dyDescent="0.5">
      <c r="B44" s="142" t="s">
        <v>28</v>
      </c>
      <c r="C44" s="143"/>
      <c r="D44" s="143"/>
      <c r="E44" s="143"/>
      <c r="F44" s="143"/>
      <c r="G44" s="144"/>
      <c r="H44" s="27"/>
      <c r="I44" s="160" t="s">
        <v>36</v>
      </c>
      <c r="J44" s="161"/>
      <c r="K44" s="161"/>
      <c r="L44" s="161"/>
      <c r="M44" s="161"/>
      <c r="N44" s="161"/>
      <c r="O44" s="161"/>
      <c r="P44" s="161"/>
      <c r="Q44" s="162"/>
      <c r="R44" s="25"/>
      <c r="S44" s="145" t="s">
        <v>29</v>
      </c>
      <c r="T44" s="146"/>
    </row>
    <row r="45" spans="1:20" ht="15" customHeight="1" x14ac:dyDescent="0.45">
      <c r="A45" s="6"/>
      <c r="B45" s="136" t="s">
        <v>9</v>
      </c>
      <c r="C45" s="137"/>
      <c r="D45" s="137"/>
      <c r="E45" s="137"/>
      <c r="F45" s="137"/>
      <c r="G45" s="138"/>
      <c r="H45" s="17"/>
      <c r="I45" s="153" t="s">
        <v>37</v>
      </c>
      <c r="J45" s="154"/>
      <c r="K45" s="154"/>
      <c r="L45" s="154"/>
      <c r="M45" s="154"/>
      <c r="N45" s="154"/>
      <c r="O45" s="154"/>
      <c r="P45" s="154"/>
      <c r="Q45" s="155"/>
      <c r="R45" s="28"/>
      <c r="S45" s="147" t="s">
        <v>34</v>
      </c>
      <c r="T45" s="148"/>
    </row>
    <row r="46" spans="1:20" ht="81.75" customHeight="1" thickBot="1" x14ac:dyDescent="0.5">
      <c r="A46" s="6"/>
      <c r="B46" s="139" t="s">
        <v>11</v>
      </c>
      <c r="C46" s="140"/>
      <c r="D46" s="140"/>
      <c r="E46" s="140"/>
      <c r="F46" s="140"/>
      <c r="G46" s="141"/>
      <c r="H46" s="18"/>
      <c r="I46" s="156"/>
      <c r="J46" s="157"/>
      <c r="K46" s="157"/>
      <c r="L46" s="157"/>
      <c r="M46" s="157"/>
      <c r="N46" s="157"/>
      <c r="O46" s="157"/>
      <c r="P46" s="157"/>
      <c r="Q46" s="158"/>
      <c r="R46" s="29"/>
      <c r="S46" s="149"/>
      <c r="T46" s="150"/>
    </row>
    <row r="47" spans="1:20" s="11" customFormat="1" ht="123" customHeight="1" x14ac:dyDescent="0.45">
      <c r="A47" s="39"/>
      <c r="B47" s="40" t="s">
        <v>7</v>
      </c>
      <c r="C47" s="41" t="s">
        <v>8</v>
      </c>
      <c r="D47" s="41" t="s">
        <v>5</v>
      </c>
      <c r="E47" s="42" t="s">
        <v>16</v>
      </c>
      <c r="F47" s="42" t="s">
        <v>17</v>
      </c>
      <c r="G47" s="43" t="s">
        <v>25</v>
      </c>
      <c r="H47" s="74"/>
      <c r="I47" s="151" t="s">
        <v>24</v>
      </c>
      <c r="J47" s="152"/>
      <c r="K47" s="152"/>
      <c r="L47" s="152"/>
      <c r="M47" s="152"/>
      <c r="N47" s="151" t="s">
        <v>26</v>
      </c>
      <c r="O47" s="159"/>
      <c r="P47" s="152" t="s">
        <v>27</v>
      </c>
      <c r="Q47" s="159"/>
      <c r="R47" s="78"/>
      <c r="S47" s="44" t="s">
        <v>43</v>
      </c>
      <c r="T47" s="45" t="s">
        <v>35</v>
      </c>
    </row>
    <row r="48" spans="1:20" ht="16.5" customHeight="1" x14ac:dyDescent="0.45">
      <c r="A48" s="33"/>
      <c r="B48" s="30" t="str">
        <f>B22</f>
        <v>EG 1</v>
      </c>
      <c r="C48" s="31">
        <v>1</v>
      </c>
      <c r="D48" s="32" t="s">
        <v>14</v>
      </c>
      <c r="E48" s="61">
        <v>6570</v>
      </c>
      <c r="F48" s="61">
        <v>6560</v>
      </c>
      <c r="G48" s="54">
        <f>IF(ISERROR(F48/E48)," ",F48/E48)</f>
        <v>0.99847792998477924</v>
      </c>
      <c r="H48" s="75"/>
      <c r="I48" s="57">
        <v>2</v>
      </c>
      <c r="J48" s="83" t="s">
        <v>19</v>
      </c>
      <c r="K48" s="80">
        <v>30</v>
      </c>
      <c r="L48" s="83" t="s">
        <v>18</v>
      </c>
      <c r="M48" s="84">
        <f>IF(I48+K48&gt;0,(I48*60+K48)/60,"  ")</f>
        <v>2.5</v>
      </c>
      <c r="N48" s="60">
        <f>O48/24</f>
        <v>0.3125</v>
      </c>
      <c r="O48" s="62">
        <f t="shared" ref="O48:O66" si="0">IF(ISERROR(IF(M48&gt;0,E48*T48-F48-M48))," ",E48*T48-F48-M48)</f>
        <v>7.5</v>
      </c>
      <c r="P48" s="52">
        <f>Q48/24</f>
        <v>0.41666666666666669</v>
      </c>
      <c r="Q48" s="62">
        <f>IF(ISERROR(IF(M48&gt;0,M48+O48)),"  ",M48+O48)</f>
        <v>10</v>
      </c>
      <c r="R48" s="63"/>
      <c r="S48" s="64"/>
      <c r="T48" s="54">
        <v>1</v>
      </c>
    </row>
    <row r="49" spans="1:20" ht="20.25" customHeight="1" x14ac:dyDescent="0.45">
      <c r="A49" s="33"/>
      <c r="B49" s="30" t="str">
        <f>B23</f>
        <v>EG 2</v>
      </c>
      <c r="C49" s="31">
        <v>2</v>
      </c>
      <c r="D49" s="32" t="s">
        <v>15</v>
      </c>
      <c r="E49" s="61">
        <v>6570</v>
      </c>
      <c r="F49" s="61">
        <v>6568</v>
      </c>
      <c r="G49" s="54">
        <f t="shared" ref="G49:G66" si="1">IF(ISERROR(F49/E49)," ",F49/E49)</f>
        <v>0.99969558599695585</v>
      </c>
      <c r="H49" s="75"/>
      <c r="I49" s="57"/>
      <c r="J49" s="83" t="s">
        <v>19</v>
      </c>
      <c r="K49" s="80">
        <v>75</v>
      </c>
      <c r="L49" s="83" t="s">
        <v>18</v>
      </c>
      <c r="M49" s="84">
        <f t="shared" ref="M49:M66" si="2">IF(I49+K49&gt;0,(I49*60+K49)/60,"  ")</f>
        <v>1.25</v>
      </c>
      <c r="N49" s="60">
        <f>IF(ISERROR(O49/24)," ",O49/24)</f>
        <v>3.125E-2</v>
      </c>
      <c r="O49" s="62">
        <f>IF(ISERROR(IF(M49&gt;0,E49*T49-F49-M49))," ",E49*T49-F49-M49)</f>
        <v>0.75</v>
      </c>
      <c r="P49" s="52">
        <f>IF(ISERROR(Q49/24)," ",Q49/24)</f>
        <v>8.3333333333333329E-2</v>
      </c>
      <c r="Q49" s="53">
        <f t="shared" ref="Q49:Q66" si="3">IF(ISERROR(IF(M49&gt;0,M49+O49)),"  ",M49+O49)</f>
        <v>2</v>
      </c>
      <c r="R49" s="63"/>
      <c r="S49" s="64"/>
      <c r="T49" s="54">
        <v>1</v>
      </c>
    </row>
    <row r="50" spans="1:20" ht="17.25" customHeight="1" x14ac:dyDescent="0.45">
      <c r="A50" s="33"/>
      <c r="B50" s="30" t="str">
        <f>B24</f>
        <v>EG 3</v>
      </c>
      <c r="C50" s="31">
        <f t="shared" ref="C50:D66" si="4">D24</f>
        <v>3</v>
      </c>
      <c r="D50" s="32" t="str">
        <f t="shared" si="4"/>
        <v>Example Area 3</v>
      </c>
      <c r="E50" s="61">
        <v>6570</v>
      </c>
      <c r="F50" s="61">
        <v>5930</v>
      </c>
      <c r="G50" s="54">
        <f t="shared" si="1"/>
        <v>0.9025875190258752</v>
      </c>
      <c r="H50" s="75"/>
      <c r="I50" s="57"/>
      <c r="J50" s="83" t="s">
        <v>19</v>
      </c>
      <c r="K50" s="80"/>
      <c r="L50" s="83" t="s">
        <v>18</v>
      </c>
      <c r="M50" s="84" t="str">
        <f t="shared" ref="M50" si="5">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6">IF(ISERROR(IF(M50&gt;0,M50+O50)),"  ",M50+O50)</f>
        <v xml:space="preserve">  </v>
      </c>
      <c r="R50" s="63"/>
      <c r="S50" s="64" t="s">
        <v>41</v>
      </c>
      <c r="T50" s="54">
        <v>0.9</v>
      </c>
    </row>
    <row r="51" spans="1:20" ht="29.2" customHeight="1" x14ac:dyDescent="0.45">
      <c r="A51" s="5">
        <v>1</v>
      </c>
      <c r="B51" s="35" t="str">
        <f>B25</f>
        <v>ABC CH 21 Perth</v>
      </c>
      <c r="C51" s="36">
        <f t="shared" si="4"/>
        <v>0</v>
      </c>
      <c r="D51" s="36" t="str">
        <f t="shared" si="4"/>
        <v>Perth</v>
      </c>
      <c r="E51" s="65">
        <v>6570</v>
      </c>
      <c r="F51" s="65">
        <v>6569.52</v>
      </c>
      <c r="G51" s="66">
        <f t="shared" si="1"/>
        <v>0.99992694063926946</v>
      </c>
      <c r="H51" s="75"/>
      <c r="I51" s="58"/>
      <c r="J51" s="85" t="s">
        <v>19</v>
      </c>
      <c r="K51" s="81">
        <v>22</v>
      </c>
      <c r="L51" s="85" t="s">
        <v>18</v>
      </c>
      <c r="M51" s="87">
        <f t="shared" si="2"/>
        <v>0.36666666666666664</v>
      </c>
      <c r="N51" s="89">
        <f t="shared" ref="N51:N66" si="7">IF(ISERROR(O51/24)," ",O51/24)</f>
        <v>4.7222222222040337E-3</v>
      </c>
      <c r="O51" s="90">
        <f t="shared" si="0"/>
        <v>0.1133333333328968</v>
      </c>
      <c r="P51" s="55">
        <f t="shared" ref="P51:P66" si="8">IF(ISERROR(Q51/24)," ",Q51/24)</f>
        <v>1.999999999998181E-2</v>
      </c>
      <c r="Q51" s="90">
        <f t="shared" si="3"/>
        <v>0.47999999999956344</v>
      </c>
      <c r="R51" s="79"/>
      <c r="S51" s="67"/>
      <c r="T51" s="50">
        <v>1</v>
      </c>
    </row>
    <row r="52" spans="1:20" ht="29.2" customHeight="1" x14ac:dyDescent="0.45">
      <c r="A52" s="5">
        <v>2</v>
      </c>
      <c r="B52" s="35" t="str">
        <f>B26</f>
        <v>ABC CH 21 West Aust</v>
      </c>
      <c r="C52" s="36">
        <f t="shared" si="4"/>
        <v>0</v>
      </c>
      <c r="D52" s="36" t="str">
        <f t="shared" si="4"/>
        <v>Western Australia</v>
      </c>
      <c r="E52" s="65">
        <v>6570</v>
      </c>
      <c r="F52" s="65">
        <v>6569.52</v>
      </c>
      <c r="G52" s="66">
        <f t="shared" si="1"/>
        <v>0.99992694063926946</v>
      </c>
      <c r="H52" s="75"/>
      <c r="I52" s="58"/>
      <c r="J52" s="85" t="s">
        <v>19</v>
      </c>
      <c r="K52" s="81">
        <v>22</v>
      </c>
      <c r="L52" s="85" t="s">
        <v>18</v>
      </c>
      <c r="M52" s="87">
        <f t="shared" si="2"/>
        <v>0.36666666666666664</v>
      </c>
      <c r="N52" s="89">
        <f t="shared" si="7"/>
        <v>4.7222222222040337E-3</v>
      </c>
      <c r="O52" s="90">
        <f t="shared" si="0"/>
        <v>0.1133333333328968</v>
      </c>
      <c r="P52" s="55">
        <f t="shared" si="8"/>
        <v>1.999999999998181E-2</v>
      </c>
      <c r="Q52" s="90">
        <f t="shared" si="3"/>
        <v>0.47999999999956344</v>
      </c>
      <c r="R52" s="79"/>
      <c r="S52" s="67"/>
      <c r="T52" s="50">
        <v>1</v>
      </c>
    </row>
    <row r="53" spans="1:20" ht="29.2" customHeight="1" x14ac:dyDescent="0.45">
      <c r="A53" s="5">
        <v>3</v>
      </c>
      <c r="B53" s="35" t="str">
        <f t="shared" ref="B53:B66" si="9">B27</f>
        <v>ABC CH 21 Adelaide</v>
      </c>
      <c r="C53" s="36">
        <f t="shared" si="4"/>
        <v>0</v>
      </c>
      <c r="D53" s="36" t="str">
        <f t="shared" si="4"/>
        <v xml:space="preserve">Adelaide </v>
      </c>
      <c r="E53" s="65">
        <v>6570</v>
      </c>
      <c r="F53" s="65">
        <v>6569.47</v>
      </c>
      <c r="G53" s="66">
        <f t="shared" si="1"/>
        <v>0.99991933028919333</v>
      </c>
      <c r="H53" s="75"/>
      <c r="I53" s="58"/>
      <c r="J53" s="85" t="s">
        <v>19</v>
      </c>
      <c r="K53" s="81">
        <v>25</v>
      </c>
      <c r="L53" s="85" t="s">
        <v>18</v>
      </c>
      <c r="M53" s="87">
        <f t="shared" si="2"/>
        <v>0.41666666666666669</v>
      </c>
      <c r="N53" s="89">
        <f t="shared" si="7"/>
        <v>4.722222222211611E-3</v>
      </c>
      <c r="O53" s="90">
        <f t="shared" si="0"/>
        <v>0.11333333333307866</v>
      </c>
      <c r="P53" s="55">
        <f t="shared" si="8"/>
        <v>2.2083333333322724E-2</v>
      </c>
      <c r="Q53" s="90">
        <f t="shared" si="3"/>
        <v>0.52999999999974534</v>
      </c>
      <c r="R53" s="63"/>
      <c r="S53" s="67"/>
      <c r="T53" s="50">
        <v>1</v>
      </c>
    </row>
    <row r="54" spans="1:20" ht="29.2" customHeight="1" x14ac:dyDescent="0.45">
      <c r="A54" s="5">
        <v>4</v>
      </c>
      <c r="B54" s="35" t="str">
        <f t="shared" si="9"/>
        <v>ABC CH 21 Sth Aust</v>
      </c>
      <c r="C54" s="36">
        <f t="shared" si="4"/>
        <v>0</v>
      </c>
      <c r="D54" s="36" t="str">
        <f t="shared" si="4"/>
        <v>South Australia</v>
      </c>
      <c r="E54" s="65">
        <v>6570</v>
      </c>
      <c r="F54" s="65">
        <v>6569.47</v>
      </c>
      <c r="G54" s="66">
        <f t="shared" si="1"/>
        <v>0.99991933028919333</v>
      </c>
      <c r="H54" s="76"/>
      <c r="I54" s="58"/>
      <c r="J54" s="85" t="s">
        <v>19</v>
      </c>
      <c r="K54" s="81">
        <v>25</v>
      </c>
      <c r="L54" s="85" t="s">
        <v>18</v>
      </c>
      <c r="M54" s="87">
        <f t="shared" si="2"/>
        <v>0.41666666666666669</v>
      </c>
      <c r="N54" s="89">
        <f t="shared" si="7"/>
        <v>4.722222222211611E-3</v>
      </c>
      <c r="O54" s="90">
        <f t="shared" si="0"/>
        <v>0.11333333333307866</v>
      </c>
      <c r="P54" s="55">
        <f t="shared" si="8"/>
        <v>2.2083333333322724E-2</v>
      </c>
      <c r="Q54" s="90">
        <f t="shared" si="3"/>
        <v>0.52999999999974534</v>
      </c>
      <c r="R54" s="63"/>
      <c r="S54" s="67"/>
      <c r="T54" s="50">
        <v>1</v>
      </c>
    </row>
    <row r="55" spans="1:20" ht="29.2" customHeight="1" x14ac:dyDescent="0.45">
      <c r="A55" s="5">
        <v>5</v>
      </c>
      <c r="B55" s="35" t="str">
        <f t="shared" si="9"/>
        <v>ABC CH 21 Darwin</v>
      </c>
      <c r="C55" s="36">
        <f t="shared" si="4"/>
        <v>0</v>
      </c>
      <c r="D55" s="36" t="str">
        <f t="shared" si="4"/>
        <v>Darwin</v>
      </c>
      <c r="E55" s="65">
        <v>6570</v>
      </c>
      <c r="F55" s="65">
        <v>6569.12</v>
      </c>
      <c r="G55" s="66">
        <f t="shared" si="1"/>
        <v>0.99986605783866056</v>
      </c>
      <c r="H55" s="76"/>
      <c r="I55" s="58"/>
      <c r="J55" s="85" t="s">
        <v>19</v>
      </c>
      <c r="K55" s="81">
        <v>30</v>
      </c>
      <c r="L55" s="85" t="s">
        <v>18</v>
      </c>
      <c r="M55" s="87">
        <f t="shared" si="2"/>
        <v>0.5</v>
      </c>
      <c r="N55" s="89">
        <f t="shared" si="7"/>
        <v>1.583333333333788E-2</v>
      </c>
      <c r="O55" s="90">
        <f t="shared" si="0"/>
        <v>0.38000000000010914</v>
      </c>
      <c r="P55" s="55">
        <f t="shared" si="8"/>
        <v>3.6666666666671212E-2</v>
      </c>
      <c r="Q55" s="90">
        <f t="shared" si="3"/>
        <v>0.88000000000010914</v>
      </c>
      <c r="R55" s="63"/>
      <c r="S55" s="67"/>
      <c r="T55" s="50">
        <v>1</v>
      </c>
    </row>
    <row r="56" spans="1:20" ht="29.2" customHeight="1" x14ac:dyDescent="0.45">
      <c r="A56" s="5">
        <v>6</v>
      </c>
      <c r="B56" s="35" t="str">
        <f t="shared" si="9"/>
        <v>ABC CH 21 Nth Territory</v>
      </c>
      <c r="C56" s="36">
        <f t="shared" si="4"/>
        <v>0</v>
      </c>
      <c r="D56" s="36" t="str">
        <f t="shared" si="4"/>
        <v>Northern Territory</v>
      </c>
      <c r="E56" s="65">
        <v>6570</v>
      </c>
      <c r="F56" s="65">
        <v>6569.12</v>
      </c>
      <c r="G56" s="66">
        <f t="shared" si="1"/>
        <v>0.99986605783866056</v>
      </c>
      <c r="H56" s="76"/>
      <c r="I56" s="58"/>
      <c r="J56" s="85" t="s">
        <v>19</v>
      </c>
      <c r="K56" s="81">
        <v>30</v>
      </c>
      <c r="L56" s="85" t="s">
        <v>18</v>
      </c>
      <c r="M56" s="87">
        <f t="shared" si="2"/>
        <v>0.5</v>
      </c>
      <c r="N56" s="89">
        <f t="shared" si="7"/>
        <v>1.583333333333788E-2</v>
      </c>
      <c r="O56" s="90">
        <f t="shared" si="0"/>
        <v>0.38000000000010914</v>
      </c>
      <c r="P56" s="55">
        <f t="shared" si="8"/>
        <v>3.6666666666671212E-2</v>
      </c>
      <c r="Q56" s="90">
        <f t="shared" si="3"/>
        <v>0.88000000000010914</v>
      </c>
      <c r="R56" s="63"/>
      <c r="S56" s="67"/>
      <c r="T56" s="50">
        <v>1</v>
      </c>
    </row>
    <row r="57" spans="1:20" ht="29.2" customHeight="1" x14ac:dyDescent="0.45">
      <c r="A57" s="5">
        <v>7</v>
      </c>
      <c r="B57" s="35" t="str">
        <f t="shared" si="9"/>
        <v>ABC CH 21 Brisbane</v>
      </c>
      <c r="C57" s="36">
        <f t="shared" si="4"/>
        <v>0</v>
      </c>
      <c r="D57" s="36" t="str">
        <f t="shared" si="4"/>
        <v>Brisbane</v>
      </c>
      <c r="E57" s="65">
        <v>6570</v>
      </c>
      <c r="F57" s="65">
        <v>6569.35</v>
      </c>
      <c r="G57" s="66">
        <f t="shared" si="1"/>
        <v>0.9999010654490107</v>
      </c>
      <c r="H57" s="76"/>
      <c r="I57" s="58"/>
      <c r="J57" s="85" t="s">
        <v>19</v>
      </c>
      <c r="K57" s="81">
        <v>28</v>
      </c>
      <c r="L57" s="85" t="s">
        <v>18</v>
      </c>
      <c r="M57" s="87">
        <f t="shared" si="2"/>
        <v>0.46666666666666667</v>
      </c>
      <c r="N57" s="89">
        <f t="shared" si="7"/>
        <v>7.6388888888737306E-3</v>
      </c>
      <c r="O57" s="90">
        <f t="shared" si="0"/>
        <v>0.18333333333296953</v>
      </c>
      <c r="P57" s="55">
        <f t="shared" si="8"/>
        <v>2.7083333333318176E-2</v>
      </c>
      <c r="Q57" s="90">
        <f t="shared" si="3"/>
        <v>0.6499999999996362</v>
      </c>
      <c r="R57" s="63"/>
      <c r="S57" s="67"/>
      <c r="T57" s="50">
        <v>1</v>
      </c>
    </row>
    <row r="58" spans="1:20" ht="29.2" customHeight="1" x14ac:dyDescent="0.45">
      <c r="A58" s="5">
        <v>8</v>
      </c>
      <c r="B58" s="35" t="str">
        <f t="shared" si="9"/>
        <v>ABC CH 21 Queensland</v>
      </c>
      <c r="C58" s="36">
        <f t="shared" si="4"/>
        <v>0</v>
      </c>
      <c r="D58" s="36" t="str">
        <f t="shared" si="4"/>
        <v xml:space="preserve">Queensland </v>
      </c>
      <c r="E58" s="65">
        <v>6570</v>
      </c>
      <c r="F58" s="65">
        <v>6569.35</v>
      </c>
      <c r="G58" s="66">
        <f t="shared" si="1"/>
        <v>0.9999010654490107</v>
      </c>
      <c r="H58" s="76"/>
      <c r="I58" s="58"/>
      <c r="J58" s="85" t="s">
        <v>19</v>
      </c>
      <c r="K58" s="81">
        <v>28</v>
      </c>
      <c r="L58" s="85" t="s">
        <v>18</v>
      </c>
      <c r="M58" s="87">
        <f t="shared" si="2"/>
        <v>0.46666666666666667</v>
      </c>
      <c r="N58" s="89">
        <f t="shared" si="7"/>
        <v>7.6388888888737306E-3</v>
      </c>
      <c r="O58" s="90">
        <f t="shared" si="0"/>
        <v>0.18333333333296953</v>
      </c>
      <c r="P58" s="55">
        <f t="shared" si="8"/>
        <v>2.7083333333318176E-2</v>
      </c>
      <c r="Q58" s="90">
        <f t="shared" si="3"/>
        <v>0.6499999999996362</v>
      </c>
      <c r="R58" s="63"/>
      <c r="S58" s="67"/>
      <c r="T58" s="50">
        <v>1</v>
      </c>
    </row>
    <row r="59" spans="1:20" ht="29.2" customHeight="1" x14ac:dyDescent="0.45">
      <c r="A59" s="5">
        <v>9</v>
      </c>
      <c r="B59" s="35" t="str">
        <f t="shared" si="9"/>
        <v>ABC CH 21 Sydney</v>
      </c>
      <c r="C59" s="36">
        <f t="shared" si="4"/>
        <v>0</v>
      </c>
      <c r="D59" s="36" t="str">
        <f t="shared" si="4"/>
        <v>Sydney</v>
      </c>
      <c r="E59" s="65">
        <v>6570</v>
      </c>
      <c r="F59" s="65">
        <v>6569.28</v>
      </c>
      <c r="G59" s="66">
        <f t="shared" si="1"/>
        <v>0.99989041095890407</v>
      </c>
      <c r="H59" s="76"/>
      <c r="I59" s="58"/>
      <c r="J59" s="85" t="s">
        <v>19</v>
      </c>
      <c r="K59" s="81">
        <v>33</v>
      </c>
      <c r="L59" s="85" t="s">
        <v>18</v>
      </c>
      <c r="M59" s="87">
        <f t="shared" si="2"/>
        <v>0.55000000000000004</v>
      </c>
      <c r="N59" s="89">
        <f t="shared" si="7"/>
        <v>7.0833333333439425E-3</v>
      </c>
      <c r="O59" s="90">
        <f t="shared" si="0"/>
        <v>0.17000000000025461</v>
      </c>
      <c r="P59" s="55">
        <f t="shared" si="8"/>
        <v>3.0000000000010612E-2</v>
      </c>
      <c r="Q59" s="90">
        <f t="shared" si="3"/>
        <v>0.72000000000025466</v>
      </c>
      <c r="R59" s="63"/>
      <c r="S59" s="67"/>
      <c r="T59" s="50">
        <v>1</v>
      </c>
    </row>
    <row r="60" spans="1:20" ht="29.2" customHeight="1" x14ac:dyDescent="0.45">
      <c r="A60" s="5">
        <v>10</v>
      </c>
      <c r="B60" s="35" t="str">
        <f t="shared" si="9"/>
        <v>ABC CH 21 NSW</v>
      </c>
      <c r="C60" s="36">
        <f t="shared" si="4"/>
        <v>0</v>
      </c>
      <c r="D60" s="36" t="str">
        <f t="shared" si="4"/>
        <v xml:space="preserve">New South Wales </v>
      </c>
      <c r="E60" s="65">
        <v>6570</v>
      </c>
      <c r="F60" s="65">
        <v>6569.28</v>
      </c>
      <c r="G60" s="66">
        <f t="shared" si="1"/>
        <v>0.99989041095890407</v>
      </c>
      <c r="H60" s="76"/>
      <c r="I60" s="58"/>
      <c r="J60" s="85" t="s">
        <v>19</v>
      </c>
      <c r="K60" s="81">
        <v>33</v>
      </c>
      <c r="L60" s="85" t="s">
        <v>18</v>
      </c>
      <c r="M60" s="87">
        <f t="shared" si="2"/>
        <v>0.55000000000000004</v>
      </c>
      <c r="N60" s="89">
        <f t="shared" si="7"/>
        <v>7.0833333333439425E-3</v>
      </c>
      <c r="O60" s="90">
        <f t="shared" si="0"/>
        <v>0.17000000000025461</v>
      </c>
      <c r="P60" s="55">
        <f t="shared" si="8"/>
        <v>3.0000000000010612E-2</v>
      </c>
      <c r="Q60" s="90">
        <f t="shared" si="3"/>
        <v>0.72000000000025466</v>
      </c>
      <c r="R60" s="63"/>
      <c r="S60" s="67"/>
      <c r="T60" s="50">
        <v>1</v>
      </c>
    </row>
    <row r="61" spans="1:20" ht="29.2" customHeight="1" x14ac:dyDescent="0.45">
      <c r="A61" s="5">
        <v>11</v>
      </c>
      <c r="B61" s="35" t="str">
        <f t="shared" si="9"/>
        <v>ABC CH 21 ACT</v>
      </c>
      <c r="C61" s="36">
        <f t="shared" si="4"/>
        <v>0</v>
      </c>
      <c r="D61" s="36" t="str">
        <f t="shared" si="4"/>
        <v>ACT</v>
      </c>
      <c r="E61" s="65">
        <v>6570</v>
      </c>
      <c r="F61" s="65">
        <v>6569.32</v>
      </c>
      <c r="G61" s="66">
        <f t="shared" si="1"/>
        <v>0.99989649923896495</v>
      </c>
      <c r="H61" s="76"/>
      <c r="I61" s="58"/>
      <c r="J61" s="85" t="s">
        <v>19</v>
      </c>
      <c r="K61" s="81">
        <v>28</v>
      </c>
      <c r="L61" s="85" t="s">
        <v>18</v>
      </c>
      <c r="M61" s="87">
        <f t="shared" si="2"/>
        <v>0.46666666666666667</v>
      </c>
      <c r="N61" s="89">
        <f t="shared" si="7"/>
        <v>8.8888888889010146E-3</v>
      </c>
      <c r="O61" s="90">
        <f t="shared" si="0"/>
        <v>0.21333333333362436</v>
      </c>
      <c r="P61" s="55">
        <f t="shared" si="8"/>
        <v>2.8333333333345461E-2</v>
      </c>
      <c r="Q61" s="90">
        <f t="shared" si="3"/>
        <v>0.68000000000029104</v>
      </c>
      <c r="R61" s="63"/>
      <c r="S61" s="67"/>
      <c r="T61" s="50">
        <v>1</v>
      </c>
    </row>
    <row r="62" spans="1:20" ht="29.2" customHeight="1" x14ac:dyDescent="0.45">
      <c r="A62" s="5">
        <v>12</v>
      </c>
      <c r="B62" s="35" t="str">
        <f t="shared" si="9"/>
        <v>ABC CH 21 Melbourne</v>
      </c>
      <c r="C62" s="36">
        <f t="shared" si="4"/>
        <v>0</v>
      </c>
      <c r="D62" s="36" t="str">
        <f t="shared" si="4"/>
        <v>Melbourne</v>
      </c>
      <c r="E62" s="65">
        <v>6570</v>
      </c>
      <c r="F62" s="65">
        <v>6569.37</v>
      </c>
      <c r="G62" s="66">
        <f t="shared" si="1"/>
        <v>0.99990410958904108</v>
      </c>
      <c r="H62" s="76"/>
      <c r="I62" s="58"/>
      <c r="J62" s="85" t="s">
        <v>19</v>
      </c>
      <c r="K62" s="81">
        <v>29</v>
      </c>
      <c r="L62" s="85" t="s">
        <v>18</v>
      </c>
      <c r="M62" s="87">
        <f t="shared" si="2"/>
        <v>0.48333333333333334</v>
      </c>
      <c r="N62" s="89">
        <f t="shared" si="7"/>
        <v>6.1111111111156581E-3</v>
      </c>
      <c r="O62" s="90">
        <f t="shared" si="0"/>
        <v>0.1466666666667758</v>
      </c>
      <c r="P62" s="55">
        <f t="shared" si="8"/>
        <v>2.6250000000004547E-2</v>
      </c>
      <c r="Q62" s="90">
        <f t="shared" si="3"/>
        <v>0.63000000000010914</v>
      </c>
      <c r="R62" s="63"/>
      <c r="S62" s="67"/>
      <c r="T62" s="50">
        <v>1</v>
      </c>
    </row>
    <row r="63" spans="1:20" ht="29.2" customHeight="1" x14ac:dyDescent="0.45">
      <c r="A63" s="5">
        <v>13</v>
      </c>
      <c r="B63" s="35" t="str">
        <f t="shared" si="9"/>
        <v>ABC CH 21 Victoria</v>
      </c>
      <c r="C63" s="36">
        <f t="shared" si="4"/>
        <v>0</v>
      </c>
      <c r="D63" s="36" t="str">
        <f t="shared" si="4"/>
        <v>Victoria</v>
      </c>
      <c r="E63" s="65">
        <v>6570</v>
      </c>
      <c r="F63" s="65">
        <v>6569.37</v>
      </c>
      <c r="G63" s="66">
        <f t="shared" si="1"/>
        <v>0.99990410958904108</v>
      </c>
      <c r="H63" s="77"/>
      <c r="I63" s="58"/>
      <c r="J63" s="85" t="s">
        <v>19</v>
      </c>
      <c r="K63" s="81">
        <v>29</v>
      </c>
      <c r="L63" s="85" t="s">
        <v>18</v>
      </c>
      <c r="M63" s="87">
        <f t="shared" si="2"/>
        <v>0.48333333333333334</v>
      </c>
      <c r="N63" s="89">
        <f t="shared" si="7"/>
        <v>6.1111111111156581E-3</v>
      </c>
      <c r="O63" s="90">
        <f t="shared" si="0"/>
        <v>0.1466666666667758</v>
      </c>
      <c r="P63" s="55">
        <f t="shared" si="8"/>
        <v>2.6250000000004547E-2</v>
      </c>
      <c r="Q63" s="90">
        <f t="shared" si="3"/>
        <v>0.63000000000010914</v>
      </c>
      <c r="R63" s="63"/>
      <c r="S63" s="67"/>
      <c r="T63" s="50">
        <v>1</v>
      </c>
    </row>
    <row r="64" spans="1:20" ht="29.2" customHeight="1" x14ac:dyDescent="0.45">
      <c r="A64" s="5">
        <v>14</v>
      </c>
      <c r="B64" s="35" t="str">
        <f t="shared" si="9"/>
        <v>ABC CH 21 Hobart</v>
      </c>
      <c r="C64" s="36">
        <f t="shared" si="4"/>
        <v>0</v>
      </c>
      <c r="D64" s="36" t="str">
        <f t="shared" si="4"/>
        <v>Hobart</v>
      </c>
      <c r="E64" s="65">
        <v>6570</v>
      </c>
      <c r="F64" s="65">
        <v>6569.25</v>
      </c>
      <c r="G64" s="66">
        <f t="shared" si="1"/>
        <v>0.99988584474885844</v>
      </c>
      <c r="H64" s="77"/>
      <c r="I64" s="58"/>
      <c r="J64" s="85" t="s">
        <v>19</v>
      </c>
      <c r="K64" s="81">
        <v>34</v>
      </c>
      <c r="L64" s="85" t="s">
        <v>18</v>
      </c>
      <c r="M64" s="87">
        <f t="shared" si="2"/>
        <v>0.56666666666666665</v>
      </c>
      <c r="N64" s="89">
        <f t="shared" si="7"/>
        <v>7.6388888888888895E-3</v>
      </c>
      <c r="O64" s="90">
        <f t="shared" si="0"/>
        <v>0.18333333333333335</v>
      </c>
      <c r="P64" s="55">
        <f t="shared" si="8"/>
        <v>3.125E-2</v>
      </c>
      <c r="Q64" s="90">
        <f t="shared" si="3"/>
        <v>0.75</v>
      </c>
      <c r="R64" s="63"/>
      <c r="S64" s="67"/>
      <c r="T64" s="50">
        <v>1</v>
      </c>
    </row>
    <row r="65" spans="1:20" ht="29.2" customHeight="1" x14ac:dyDescent="0.45">
      <c r="A65" s="5">
        <v>15</v>
      </c>
      <c r="B65" s="35" t="str">
        <f t="shared" si="9"/>
        <v>ABC CH 21 Tasmania</v>
      </c>
      <c r="C65" s="36">
        <f t="shared" si="4"/>
        <v>0</v>
      </c>
      <c r="D65" s="36" t="str">
        <f t="shared" si="4"/>
        <v>Tasmania</v>
      </c>
      <c r="E65" s="65">
        <v>6570</v>
      </c>
      <c r="F65" s="65">
        <v>6569.25</v>
      </c>
      <c r="G65" s="66">
        <f t="shared" si="1"/>
        <v>0.99988584474885844</v>
      </c>
      <c r="H65" s="77"/>
      <c r="I65" s="58"/>
      <c r="J65" s="85" t="s">
        <v>19</v>
      </c>
      <c r="K65" s="81">
        <v>34</v>
      </c>
      <c r="L65" s="85" t="s">
        <v>18</v>
      </c>
      <c r="M65" s="87">
        <f t="shared" si="2"/>
        <v>0.56666666666666665</v>
      </c>
      <c r="N65" s="89">
        <f t="shared" si="7"/>
        <v>7.6388888888888895E-3</v>
      </c>
      <c r="O65" s="90">
        <f t="shared" si="0"/>
        <v>0.18333333333333335</v>
      </c>
      <c r="P65" s="55">
        <f t="shared" si="8"/>
        <v>3.125E-2</v>
      </c>
      <c r="Q65" s="90">
        <f t="shared" si="3"/>
        <v>0.75</v>
      </c>
      <c r="R65" s="63"/>
      <c r="S65" s="67"/>
      <c r="T65" s="50">
        <v>1</v>
      </c>
    </row>
    <row r="66" spans="1:20" ht="29.2" customHeight="1" thickBot="1" x14ac:dyDescent="0.5">
      <c r="A66" s="5">
        <v>16</v>
      </c>
      <c r="B66" s="37">
        <f t="shared" si="9"/>
        <v>0</v>
      </c>
      <c r="C66" s="38">
        <f t="shared" si="4"/>
        <v>0</v>
      </c>
      <c r="D66" s="38">
        <f t="shared" si="4"/>
        <v>0</v>
      </c>
      <c r="E66" s="68"/>
      <c r="F66" s="68"/>
      <c r="G66" s="71" t="str">
        <f t="shared" si="1"/>
        <v xml:space="preserve"> </v>
      </c>
      <c r="H66" s="77"/>
      <c r="I66" s="59"/>
      <c r="J66" s="86" t="s">
        <v>19</v>
      </c>
      <c r="K66" s="82"/>
      <c r="L66" s="86" t="s">
        <v>18</v>
      </c>
      <c r="M66" s="88" t="str">
        <f t="shared" si="2"/>
        <v xml:space="preserve">  </v>
      </c>
      <c r="N66" s="91" t="str">
        <f t="shared" si="7"/>
        <v xml:space="preserve"> </v>
      </c>
      <c r="O66" s="92" t="str">
        <f t="shared" si="0"/>
        <v xml:space="preserve"> </v>
      </c>
      <c r="P66" s="56" t="str">
        <f t="shared" si="8"/>
        <v xml:space="preserve"> </v>
      </c>
      <c r="Q66" s="92" t="str">
        <f t="shared" si="3"/>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63" t="s">
        <v>42</v>
      </c>
      <c r="C68" s="164"/>
      <c r="D68" s="164"/>
      <c r="E68" s="164"/>
      <c r="F68" s="164"/>
      <c r="G68" s="164"/>
      <c r="H68" s="164"/>
      <c r="I68" s="164"/>
      <c r="J68" s="164"/>
      <c r="K68" s="164"/>
      <c r="L68" s="164"/>
      <c r="M68" s="164"/>
      <c r="N68" s="164"/>
      <c r="O68" s="164"/>
      <c r="P68" s="164"/>
      <c r="Q68" s="164"/>
      <c r="R68" s="164"/>
      <c r="S68" s="164"/>
      <c r="T68" s="165"/>
    </row>
    <row r="69" spans="1:20" ht="112.15" customHeight="1" thickBot="1" x14ac:dyDescent="0.5">
      <c r="A69" s="16"/>
      <c r="B69" s="130" t="s">
        <v>44</v>
      </c>
      <c r="C69" s="131"/>
      <c r="D69" s="131"/>
      <c r="E69" s="131"/>
      <c r="F69" s="131"/>
      <c r="G69" s="131"/>
      <c r="H69" s="131"/>
      <c r="I69" s="131"/>
      <c r="J69" s="131"/>
      <c r="K69" s="131"/>
      <c r="L69" s="131"/>
      <c r="M69" s="131"/>
      <c r="N69" s="131"/>
      <c r="O69" s="131"/>
      <c r="P69" s="131"/>
      <c r="Q69" s="131"/>
      <c r="R69" s="131"/>
      <c r="S69" s="131"/>
      <c r="T69" s="132"/>
    </row>
    <row r="70" spans="1:20" ht="283.5" customHeight="1" thickBot="1" x14ac:dyDescent="0.5">
      <c r="A70" s="8"/>
      <c r="B70" s="133" t="s">
        <v>77</v>
      </c>
      <c r="C70" s="134"/>
      <c r="D70" s="134"/>
      <c r="E70" s="134"/>
      <c r="F70" s="134"/>
      <c r="G70" s="134"/>
      <c r="H70" s="134"/>
      <c r="I70" s="134"/>
      <c r="J70" s="134"/>
      <c r="K70" s="134"/>
      <c r="L70" s="134"/>
      <c r="M70" s="134"/>
      <c r="N70" s="134"/>
      <c r="O70" s="134"/>
      <c r="P70" s="134"/>
      <c r="Q70" s="134"/>
      <c r="R70" s="134"/>
      <c r="S70" s="134"/>
      <c r="T70" s="135"/>
    </row>
  </sheetData>
  <sheetProtection sheet="1" objects="1" scenarios="1" selectLockedCells="1"/>
  <mergeCells count="86">
    <mergeCell ref="E24:L24"/>
    <mergeCell ref="M24:Q24"/>
    <mergeCell ref="B16:C16"/>
    <mergeCell ref="B21:C21"/>
    <mergeCell ref="B15:Q15"/>
    <mergeCell ref="E16:Q16"/>
    <mergeCell ref="E17:Q17"/>
    <mergeCell ref="M21:Q21"/>
    <mergeCell ref="B20:Q20"/>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B69:T69"/>
    <mergeCell ref="B70:T70"/>
    <mergeCell ref="B45:G45"/>
    <mergeCell ref="B46:G46"/>
    <mergeCell ref="B44:G44"/>
    <mergeCell ref="S44:T44"/>
    <mergeCell ref="S45:T46"/>
    <mergeCell ref="I47:M47"/>
    <mergeCell ref="I45:Q46"/>
    <mergeCell ref="P47:Q47"/>
    <mergeCell ref="N47:O47"/>
    <mergeCell ref="I44:Q44"/>
    <mergeCell ref="B68:T68"/>
    <mergeCell ref="B33:C33"/>
    <mergeCell ref="B35:C35"/>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E27:L27"/>
    <mergeCell ref="E28:L28"/>
    <mergeCell ref="E29:L29"/>
    <mergeCell ref="E30:L30"/>
    <mergeCell ref="E31:L31"/>
    <mergeCell ref="E32:L32"/>
    <mergeCell ref="E33:L33"/>
    <mergeCell ref="E34:L34"/>
    <mergeCell ref="M38:Q38"/>
    <mergeCell ref="M39:Q39"/>
    <mergeCell ref="M37:Q37"/>
    <mergeCell ref="E35:L35"/>
    <mergeCell ref="E36:L36"/>
    <mergeCell ref="E37:L37"/>
    <mergeCell ref="E38:L38"/>
    <mergeCell ref="E39:L39"/>
    <mergeCell ref="B42:Q42"/>
    <mergeCell ref="B11:Q11"/>
    <mergeCell ref="B13:Q13"/>
    <mergeCell ref="B3:Q4"/>
    <mergeCell ref="B7:Q7"/>
    <mergeCell ref="B8:Q8"/>
    <mergeCell ref="B9:Q9"/>
    <mergeCell ref="E40:L40"/>
    <mergeCell ref="M30:Q30"/>
    <mergeCell ref="M31:Q31"/>
    <mergeCell ref="M32:Q32"/>
    <mergeCell ref="M33:Q33"/>
    <mergeCell ref="M34:Q34"/>
    <mergeCell ref="M35:Q35"/>
    <mergeCell ref="M36:Q36"/>
    <mergeCell ref="M40:Q40"/>
  </mergeCells>
  <conditionalFormatting sqref="J48:J66">
    <cfRule type="notContainsText" priority="1" operator="notContains" text="hrs">
      <formula>ISERROR(SEARCH("hrs",J48))</formula>
    </cfRule>
  </conditionalFormatting>
  <dataValidations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B43D9DB-0351-41B0-9D7D-6BD278B4C9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CA5DDAD-DA94-4157-BA13-C806F62AD521}">
  <ds:schemaRefs>
    <ds:schemaRef ds:uri="http://purl.org/dc/terms/"/>
    <ds:schemaRef ds:uri="http://schemas.openxmlformats.org/package/2006/metadata/core-properties"/>
    <ds:schemaRef ds:uri="http://schemas.microsoft.com/office/2006/metadata/properties"/>
    <ds:schemaRef ds:uri="http://schemas.microsoft.com/office/2006/documentManagement/types"/>
    <ds:schemaRef ds:uri="http://purl.org/dc/elements/1.1/"/>
    <ds:schemaRef ds:uri="http://purl.org/dc/dcmitype/"/>
    <ds:schemaRef ds:uri="http://schemas.microsoft.com/office/infopath/2007/PartnerControls"/>
    <ds:schemaRef ds:uri="fb919850-406e-4d20-9cee-cf3a55172231"/>
    <ds:schemaRef ds:uri="85d45f94-32ec-4546-b73b-9a6848394926"/>
    <ds:schemaRef ds:uri="http://www.w3.org/XML/1998/namespace"/>
  </ds:schemaRefs>
</ds:datastoreItem>
</file>

<file path=customXml/itemProps3.xml><?xml version="1.0" encoding="utf-8"?>
<ds:datastoreItem xmlns:ds="http://schemas.openxmlformats.org/officeDocument/2006/customXml" ds:itemID="{DBC0B98D-DF63-4E38-B6C3-3D6EFA74AAB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2025-01-24T04:06:25Z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0x010100100ACE45694B3D4892C74020F839F147</vt:lpwstr>
  </property>
  <property fmtid="{D5CDD505-2E9C-101B-9397-08002B2CF9AE}" pid="4" name="MediaServiceImageTags">
    <vt:lpwstr/>
  </property>
</Properties>
</file>